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01. Project\06. 줄기세포 배양액 분석\노화된 피부 변화 (마우스)\PLosONE\교정\Support information\"/>
    </mc:Choice>
  </mc:AlternateContent>
  <xr:revisionPtr revIDLastSave="0" documentId="13_ncr:1_{662039D1-D51A-45F2-B48C-4BFE22B4CFE0}" xr6:coauthVersionLast="47" xr6:coauthVersionMax="47" xr10:uidLastSave="{00000000-0000-0000-0000-000000000000}"/>
  <bookViews>
    <workbookView xWindow="-120" yWindow="-120" windowWidth="29040" windowHeight="15840" xr2:uid="{15F575B7-EF55-4611-9B46-7E02C0013C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1" i="1" l="1"/>
  <c r="Q10" i="1"/>
  <c r="N10" i="1"/>
  <c r="K10" i="1"/>
  <c r="O61" i="1"/>
  <c r="L61" i="1"/>
  <c r="R56" i="1"/>
  <c r="O56" i="1"/>
  <c r="L56" i="1"/>
  <c r="L51" i="1"/>
  <c r="K5" i="1"/>
  <c r="E65" i="1" l="1"/>
  <c r="I65" i="1" s="1"/>
  <c r="E64" i="1"/>
  <c r="I64" i="1" s="1"/>
  <c r="E63" i="1"/>
  <c r="I63" i="1" s="1"/>
  <c r="E62" i="1"/>
  <c r="I62" i="1" s="1"/>
  <c r="E61" i="1"/>
  <c r="I61" i="1" s="1"/>
  <c r="E60" i="1"/>
  <c r="I60" i="1" s="1"/>
  <c r="E59" i="1"/>
  <c r="I59" i="1" s="1"/>
  <c r="E58" i="1"/>
  <c r="I58" i="1" s="1"/>
  <c r="E57" i="1"/>
  <c r="I57" i="1" s="1"/>
  <c r="E56" i="1"/>
  <c r="I56" i="1" s="1"/>
  <c r="E55" i="1"/>
  <c r="I55" i="1" s="1"/>
  <c r="E54" i="1"/>
  <c r="I54" i="1" s="1"/>
  <c r="E53" i="1"/>
  <c r="I53" i="1" s="1"/>
  <c r="E52" i="1"/>
  <c r="E51" i="1"/>
  <c r="I51" i="1" s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H16" i="1" s="1"/>
  <c r="E34" i="1"/>
  <c r="H15" i="1" s="1"/>
  <c r="E33" i="1"/>
  <c r="H14" i="1" s="1"/>
  <c r="E32" i="1"/>
  <c r="H13" i="1" s="1"/>
  <c r="E31" i="1"/>
  <c r="H12" i="1" s="1"/>
  <c r="E30" i="1"/>
  <c r="H11" i="1" s="1"/>
  <c r="E29" i="1"/>
  <c r="H10" i="1" s="1"/>
  <c r="E28" i="1"/>
  <c r="H9" i="1" s="1"/>
  <c r="E27" i="1"/>
  <c r="H8" i="1" s="1"/>
  <c r="E26" i="1"/>
  <c r="H7" i="1" s="1"/>
  <c r="E25" i="1"/>
  <c r="H6" i="1" s="1"/>
  <c r="E24" i="1"/>
  <c r="H5" i="1" s="1"/>
  <c r="E23" i="1"/>
  <c r="J62" i="1" s="1"/>
  <c r="E22" i="1"/>
  <c r="J61" i="1" s="1"/>
  <c r="E21" i="1"/>
  <c r="J60" i="1" s="1"/>
  <c r="E20" i="1"/>
  <c r="J59" i="1" s="1"/>
  <c r="E19" i="1"/>
  <c r="J58" i="1" s="1"/>
  <c r="E18" i="1"/>
  <c r="J57" i="1" s="1"/>
  <c r="E17" i="1"/>
  <c r="J56" i="1" s="1"/>
  <c r="E16" i="1"/>
  <c r="J55" i="1" s="1"/>
  <c r="E15" i="1"/>
  <c r="J54" i="1" s="1"/>
  <c r="E14" i="1"/>
  <c r="J53" i="1" s="1"/>
  <c r="E13" i="1"/>
  <c r="J52" i="1" s="1"/>
  <c r="E12" i="1"/>
  <c r="E11" i="1"/>
  <c r="E10" i="1"/>
  <c r="E9" i="1"/>
  <c r="E8" i="1"/>
  <c r="E7" i="1"/>
  <c r="E6" i="1"/>
  <c r="E5" i="1"/>
  <c r="E4" i="1"/>
  <c r="E3" i="1"/>
  <c r="G6" i="1" l="1"/>
  <c r="G52" i="1"/>
  <c r="G10" i="1"/>
  <c r="G56" i="1"/>
  <c r="C79" i="1"/>
  <c r="J51" i="1"/>
  <c r="I5" i="1"/>
  <c r="H51" i="1"/>
  <c r="I9" i="1"/>
  <c r="H55" i="1"/>
  <c r="I13" i="1"/>
  <c r="H59" i="1"/>
  <c r="I17" i="1"/>
  <c r="H63" i="1"/>
  <c r="C78" i="1"/>
  <c r="I52" i="1"/>
  <c r="G7" i="1"/>
  <c r="G53" i="1"/>
  <c r="G11" i="1"/>
  <c r="G57" i="1"/>
  <c r="I6" i="1"/>
  <c r="H52" i="1"/>
  <c r="I10" i="1"/>
  <c r="H56" i="1"/>
  <c r="I14" i="1"/>
  <c r="H60" i="1"/>
  <c r="I18" i="1"/>
  <c r="H64" i="1"/>
  <c r="G8" i="1"/>
  <c r="G54" i="1"/>
  <c r="G12" i="1"/>
  <c r="G58" i="1"/>
  <c r="I7" i="1"/>
  <c r="H53" i="1"/>
  <c r="I11" i="1"/>
  <c r="H57" i="1"/>
  <c r="I15" i="1"/>
  <c r="H61" i="1"/>
  <c r="I19" i="1"/>
  <c r="H65" i="1"/>
  <c r="G5" i="1"/>
  <c r="G51" i="1"/>
  <c r="G9" i="1"/>
  <c r="G55" i="1"/>
  <c r="G13" i="1"/>
  <c r="G59" i="1"/>
  <c r="I8" i="1"/>
  <c r="H54" i="1"/>
  <c r="I12" i="1"/>
  <c r="H58" i="1"/>
  <c r="I16" i="1"/>
  <c r="H62" i="1"/>
  <c r="B78" i="1"/>
  <c r="C70" i="1"/>
  <c r="B79" i="1"/>
  <c r="D79" i="1" s="1"/>
  <c r="E79" i="1" s="1"/>
  <c r="B70" i="1"/>
  <c r="D70" i="1" s="1"/>
  <c r="E70" i="1" s="1"/>
  <c r="C71" i="1"/>
  <c r="B76" i="1"/>
  <c r="D76" i="1" s="1"/>
  <c r="E76" i="1" s="1"/>
  <c r="C76" i="1"/>
  <c r="B72" i="1"/>
  <c r="D72" i="1" s="1"/>
  <c r="E72" i="1" s="1"/>
  <c r="B71" i="1"/>
  <c r="C72" i="1"/>
  <c r="B77" i="1"/>
  <c r="D77" i="1" s="1"/>
  <c r="E77" i="1" s="1"/>
  <c r="C77" i="1"/>
  <c r="D71" i="1" l="1"/>
  <c r="E71" i="1" s="1"/>
  <c r="D78" i="1"/>
  <c r="E78" i="1" s="1"/>
</calcChain>
</file>

<file path=xl/sharedStrings.xml><?xml version="1.0" encoding="utf-8"?>
<sst xmlns="http://schemas.openxmlformats.org/spreadsheetml/2006/main" count="441" uniqueCount="104">
  <si>
    <t>Measured values for each mouse</t>
    <phoneticPr fontId="2" type="noConversion"/>
  </si>
  <si>
    <t>Group</t>
    <phoneticPr fontId="2" type="noConversion"/>
  </si>
  <si>
    <t>Sample</t>
    <phoneticPr fontId="3" type="noConversion"/>
  </si>
  <si>
    <t>Count</t>
  </si>
  <si>
    <r>
      <t>1 mm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2</t>
    </r>
    <r>
      <rPr>
        <b/>
        <sz val="11"/>
        <color theme="1"/>
        <rFont val="맑은 고딕"/>
        <family val="3"/>
        <charset val="129"/>
        <scheme val="minor"/>
      </rPr>
      <t>/area</t>
    </r>
    <phoneticPr fontId="3" type="noConversion"/>
  </si>
  <si>
    <r>
      <t>No.Ki67 positive cell/mm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2</t>
    </r>
    <phoneticPr fontId="2" type="noConversion"/>
  </si>
  <si>
    <t>Control</t>
    <phoneticPr fontId="2" type="noConversion"/>
  </si>
  <si>
    <t>G-1-1(100x).nd2</t>
    <phoneticPr fontId="3" type="noConversion"/>
  </si>
  <si>
    <t>G-1-2(100x).nd2</t>
    <phoneticPr fontId="3" type="noConversion"/>
  </si>
  <si>
    <t>G-1-3(100x).nd2</t>
    <phoneticPr fontId="3" type="noConversion"/>
  </si>
  <si>
    <t>UC-IV</t>
    <phoneticPr fontId="2" type="noConversion"/>
  </si>
  <si>
    <t>G-2-1(100x).nd2</t>
    <phoneticPr fontId="3" type="noConversion"/>
  </si>
  <si>
    <t>G-2-1(100x).nd2</t>
  </si>
  <si>
    <t>G-2-2(100x).nd2</t>
  </si>
  <si>
    <t>G-2-3(100x).nd2</t>
  </si>
  <si>
    <t>G-2-4(100x).nd2</t>
  </si>
  <si>
    <t>G-3-1(100x).nd2</t>
  </si>
  <si>
    <t>G-3-2(100x).nd2</t>
  </si>
  <si>
    <t>G-3-3(100x).nd2</t>
  </si>
  <si>
    <t>G-3-4(100x).nd2</t>
  </si>
  <si>
    <t>G-4-1(100x).nd2</t>
  </si>
  <si>
    <t>G-4-2(100x).nd2</t>
  </si>
  <si>
    <t>G-4-3(100x).nd2</t>
  </si>
  <si>
    <t>G-4-4(100x).nd2</t>
  </si>
  <si>
    <t>G-4-5(100x).nd2</t>
  </si>
  <si>
    <t>UC-SC</t>
    <phoneticPr fontId="2" type="noConversion"/>
  </si>
  <si>
    <t>G-5-1(100x).nd2</t>
  </si>
  <si>
    <t>G-5-2(100x).nd2</t>
  </si>
  <si>
    <t>G-5-3(100x).nd2</t>
  </si>
  <si>
    <t>G-5-4(100x).nd2</t>
  </si>
  <si>
    <t>G-5-5(100x).nd2</t>
  </si>
  <si>
    <t>Analysis of each group</t>
    <phoneticPr fontId="2" type="noConversion"/>
  </si>
  <si>
    <t>ADMSC-CM and UCMSC-CM</t>
    <phoneticPr fontId="2" type="noConversion"/>
  </si>
  <si>
    <t>ADMSC-CM</t>
    <phoneticPr fontId="2" type="noConversion"/>
  </si>
  <si>
    <t>UCMSC-CM</t>
    <phoneticPr fontId="2" type="noConversion"/>
  </si>
  <si>
    <t>Average</t>
    <phoneticPr fontId="3" type="noConversion"/>
  </si>
  <si>
    <t>STDEV</t>
    <phoneticPr fontId="3" type="noConversion"/>
  </si>
  <si>
    <t>Relative value</t>
    <phoneticPr fontId="3" type="noConversion"/>
  </si>
  <si>
    <t>Increase (%)</t>
    <phoneticPr fontId="3" type="noConversion"/>
  </si>
  <si>
    <t>AD-AP</t>
    <phoneticPr fontId="2" type="noConversion"/>
  </si>
  <si>
    <t>(ADMSC-CM)</t>
    <phoneticPr fontId="2" type="noConversion"/>
  </si>
  <si>
    <t>UC-AP</t>
    <phoneticPr fontId="2" type="noConversion"/>
  </si>
  <si>
    <t>(UCMSC-CM)</t>
    <phoneticPr fontId="2" type="noConversion"/>
  </si>
  <si>
    <t>UC-AP, UC-SC, and UC-IV</t>
    <phoneticPr fontId="2" type="noConversion"/>
  </si>
  <si>
    <t>Statistical analysis</t>
    <phoneticPr fontId="2" type="noConversion"/>
  </si>
  <si>
    <t>No.Ki67 positive cell/mm2</t>
    <phoneticPr fontId="2" type="noConversion"/>
  </si>
  <si>
    <t>Control, ADMSC-CM, and UCMSC-CM</t>
    <phoneticPr fontId="2" type="noConversion"/>
  </si>
  <si>
    <t>Anova: Single Factor</t>
  </si>
  <si>
    <t>SUMMARY</t>
  </si>
  <si>
    <t>Groups</t>
  </si>
  <si>
    <t>Sum</t>
  </si>
  <si>
    <t>Average</t>
  </si>
  <si>
    <t>Variance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</si>
  <si>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</si>
  <si>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</si>
  <si>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</si>
  <si>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</si>
  <si>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</si>
  <si>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</si>
  <si>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</si>
  <si>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</si>
  <si>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</si>
  <si>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</si>
  <si>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</si>
  <si>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</si>
  <si>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</si>
  <si>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</si>
  <si>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Anova</t>
    <phoneticPr fontId="2" type="noConversion"/>
  </si>
  <si>
    <t>P value</t>
    <phoneticPr fontId="2" type="noConversion"/>
  </si>
  <si>
    <t>P value summary</t>
    <phoneticPr fontId="2" type="noConversion"/>
  </si>
  <si>
    <t>Significant?</t>
    <phoneticPr fontId="2" type="noConversion"/>
  </si>
  <si>
    <t>**</t>
    <phoneticPr fontId="2" type="noConversion"/>
  </si>
  <si>
    <t>Yes</t>
    <phoneticPr fontId="2" type="noConversion"/>
  </si>
  <si>
    <t>t-Test</t>
    <phoneticPr fontId="2" type="noConversion"/>
  </si>
  <si>
    <t>Control and ADMSC-CM</t>
    <phoneticPr fontId="2" type="noConversion"/>
  </si>
  <si>
    <t>Control and UCMSC-CM</t>
    <phoneticPr fontId="2" type="noConversion"/>
  </si>
  <si>
    <t>P value summary</t>
  </si>
  <si>
    <t>ns</t>
    <phoneticPr fontId="2" type="noConversion"/>
  </si>
  <si>
    <t>No</t>
    <phoneticPr fontId="2" type="noConversion"/>
  </si>
  <si>
    <t>F-Test Two-Sample for Variances</t>
  </si>
  <si>
    <t>Variable 1</t>
  </si>
  <si>
    <t>Variable 2</t>
  </si>
  <si>
    <t>Mean</t>
  </si>
  <si>
    <t>Observations</t>
  </si>
  <si>
    <t>P(F&lt;=f) one-tail</t>
  </si>
  <si>
    <t>F Critical one-tail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</si>
  <si>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</si>
  <si>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</si>
  <si>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</si>
  <si>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</si>
  <si>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</si>
  <si>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</si>
  <si>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</si>
  <si>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</si>
  <si>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Unequal Variances</t>
  </si>
  <si>
    <t>Control and UC-AP</t>
    <phoneticPr fontId="2" type="noConversion"/>
  </si>
  <si>
    <t>Control and UC-SC</t>
    <phoneticPr fontId="2" type="noConversion"/>
  </si>
  <si>
    <t>Control and UC-IV</t>
    <phoneticPr fontId="2" type="noConversion"/>
  </si>
  <si>
    <t>UC-AP and UC-SC</t>
    <phoneticPr fontId="2" type="noConversion"/>
  </si>
  <si>
    <t>UC-AP and UC-IV</t>
    <phoneticPr fontId="2" type="noConversion"/>
  </si>
  <si>
    <t>UC-SC and UC-IV</t>
    <phoneticPr fontId="2" type="noConversion"/>
  </si>
  <si>
    <t>*</t>
    <phoneticPr fontId="2" type="noConversion"/>
  </si>
  <si>
    <t>Control, UC-AP, UC-SC, and UC-IV</t>
    <phoneticPr fontId="2" type="noConversion"/>
  </si>
  <si>
    <t>Column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</si>
</sst>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);[Red]\(0.00\)"/>
  </numFmts>
  <fonts count="6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vertAlign val="superscript"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4" xfId="0" applyFill="1" applyBorder="1">
      <alignment vertical="center"/>
    </xf>
    <xf numFmtId="0" fontId="1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0" borderId="0" xfId="0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F62FF-9895-4A86-9F06-96FA13D86B62}">
  <dimension ref="A1:Y119"/>
  <sheetViews>
    <sheetView tabSelected="1" topLeftCell="L77" workbookViewId="0">
      <selection activeCell="S96" sqref="S96"/>
    </sheetView>
  </sheetViews>
  <sheetFormatPr defaultRowHeight="16.5" x14ac:dyDescent="0.3"/>
  <cols>
    <col min="1" max="1" width="13.5" style="2" bestFit="1" customWidth="1"/>
    <col min="2" max="2" width="15.625" style="2" bestFit="1" customWidth="1"/>
    <col min="3" max="3" width="9" style="2"/>
    <col min="4" max="4" width="12.625" style="2" bestFit="1" customWidth="1"/>
    <col min="5" max="5" width="26.625" style="2" bestFit="1" customWidth="1"/>
    <col min="6" max="6" width="9" style="2"/>
    <col min="7" max="7" width="18.875" style="2" bestFit="1" customWidth="1"/>
    <col min="8" max="9" width="12.75" style="2" bestFit="1" customWidth="1"/>
    <col min="10" max="11" width="9" style="2"/>
    <col min="12" max="12" width="17.75" style="2" bestFit="1" customWidth="1"/>
    <col min="13" max="13" width="12.75" style="2" bestFit="1" customWidth="1"/>
    <col min="14" max="14" width="17.625" style="2" customWidth="1"/>
    <col min="15" max="15" width="27.625" style="2" customWidth="1"/>
    <col min="16" max="16" width="17.75" style="2" bestFit="1" customWidth="1"/>
    <col min="17" max="17" width="12.75" style="2" bestFit="1" customWidth="1"/>
    <col min="18" max="18" width="17.625" style="2" customWidth="1"/>
    <col min="19" max="19" width="27.625" style="2" customWidth="1"/>
    <col min="20" max="21" width="9" style="2"/>
    <col min="22" max="22" width="17.625" style="2" customWidth="1"/>
    <col min="23" max="23" width="27.625" style="2" customWidth="1"/>
    <col min="24" max="16384" width="9" style="2"/>
  </cols>
  <sheetData>
    <row r="1" spans="1:25" ht="17.25" thickBot="1" x14ac:dyDescent="0.35">
      <c r="A1" s="27" t="s">
        <v>0</v>
      </c>
      <c r="B1" s="27"/>
      <c r="C1" s="27"/>
      <c r="D1" s="27"/>
      <c r="E1" s="27"/>
      <c r="G1" s="27" t="s">
        <v>44</v>
      </c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ht="17.25" thickBot="1" x14ac:dyDescent="0.35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G2" s="26" t="s">
        <v>32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17.25" thickBot="1" x14ac:dyDescent="0.35">
      <c r="A3" s="2" t="s">
        <v>6</v>
      </c>
      <c r="B3" s="2" t="s">
        <v>7</v>
      </c>
      <c r="C3" s="2">
        <v>45</v>
      </c>
      <c r="D3" s="3">
        <v>17.974280601886758</v>
      </c>
      <c r="E3" s="3">
        <f>C3*D3</f>
        <v>808.84262708490405</v>
      </c>
      <c r="G3" s="23" t="s">
        <v>45</v>
      </c>
      <c r="H3" s="23"/>
      <c r="I3" s="23"/>
      <c r="K3" s="13" t="s">
        <v>67</v>
      </c>
      <c r="L3" s="13"/>
      <c r="M3" s="13"/>
      <c r="N3" s="13"/>
      <c r="O3" s="13"/>
      <c r="P3" s="13"/>
      <c r="Q3" s="13"/>
      <c r="R3" s="13"/>
      <c r="S3" s="13"/>
    </row>
    <row r="4" spans="1:25" ht="17.25" thickBot="1" x14ac:dyDescent="0.35">
      <c r="B4" s="2" t="s">
        <v>7</v>
      </c>
      <c r="C4" s="2">
        <v>40</v>
      </c>
      <c r="D4" s="3">
        <v>17.974280601886758</v>
      </c>
      <c r="E4" s="3">
        <f t="shared" ref="E4:E65" si="0">C4*D4</f>
        <v>718.97122407547033</v>
      </c>
      <c r="G4" s="4" t="s">
        <v>6</v>
      </c>
      <c r="H4" s="4" t="s">
        <v>33</v>
      </c>
      <c r="I4" s="4" t="s">
        <v>34</v>
      </c>
      <c r="K4" s="4" t="s">
        <v>68</v>
      </c>
      <c r="L4" s="4" t="s">
        <v>69</v>
      </c>
      <c r="M4" s="4" t="s">
        <v>70</v>
      </c>
      <c r="N4" s="13"/>
      <c r="O4" s="13"/>
      <c r="P4" s="13"/>
      <c r="Q4" s="13"/>
      <c r="R4" s="13"/>
      <c r="S4" s="13"/>
    </row>
    <row r="5" spans="1:25" ht="17.25" thickBot="1" x14ac:dyDescent="0.35">
      <c r="B5" s="2" t="s">
        <v>7</v>
      </c>
      <c r="C5" s="2">
        <v>61</v>
      </c>
      <c r="D5" s="3">
        <v>17.974280601886758</v>
      </c>
      <c r="E5" s="3">
        <f t="shared" si="0"/>
        <v>1096.4311167150922</v>
      </c>
      <c r="G5" s="3">
        <f>E3</f>
        <v>808.84262708490405</v>
      </c>
      <c r="H5" s="3">
        <f>E24</f>
        <v>700.99694347358354</v>
      </c>
      <c r="I5" s="3">
        <f>E36</f>
        <v>934.66259129811135</v>
      </c>
      <c r="K5" s="18">
        <f>L33</f>
        <v>1.1149985092709669E-2</v>
      </c>
      <c r="L5" s="18" t="s">
        <v>71</v>
      </c>
      <c r="M5" s="18" t="s">
        <v>72</v>
      </c>
      <c r="N5" s="1"/>
      <c r="O5" s="1"/>
      <c r="P5" s="1"/>
      <c r="Q5" s="1"/>
      <c r="R5" s="1"/>
      <c r="S5" s="1"/>
    </row>
    <row r="6" spans="1:25" x14ac:dyDescent="0.3">
      <c r="B6" s="2" t="s">
        <v>8</v>
      </c>
      <c r="C6" s="2">
        <v>63</v>
      </c>
      <c r="D6" s="3">
        <v>17.974280601886758</v>
      </c>
      <c r="E6" s="3">
        <f t="shared" si="0"/>
        <v>1132.3796779188658</v>
      </c>
      <c r="G6" s="3">
        <f t="shared" ref="G6:G13" si="1">E4</f>
        <v>718.97122407547033</v>
      </c>
      <c r="H6" s="3">
        <f t="shared" ref="H6:H16" si="2">E25</f>
        <v>898.71403009433789</v>
      </c>
      <c r="I6" s="3">
        <f t="shared" ref="I6:I19" si="3">E37</f>
        <v>1527.8138511603745</v>
      </c>
    </row>
    <row r="7" spans="1:25" ht="17.25" thickBot="1" x14ac:dyDescent="0.35">
      <c r="B7" s="2" t="s">
        <v>8</v>
      </c>
      <c r="C7" s="2">
        <v>42</v>
      </c>
      <c r="D7" s="3">
        <v>17.974280601886758</v>
      </c>
      <c r="E7" s="3">
        <f t="shared" si="0"/>
        <v>754.9197852792438</v>
      </c>
      <c r="G7" s="3">
        <f t="shared" si="1"/>
        <v>1096.4311167150922</v>
      </c>
      <c r="H7" s="3">
        <f t="shared" si="2"/>
        <v>1222.2510809282994</v>
      </c>
      <c r="I7" s="3">
        <f t="shared" si="3"/>
        <v>808.84262708490405</v>
      </c>
      <c r="K7" s="15" t="s">
        <v>73</v>
      </c>
    </row>
    <row r="8" spans="1:25" x14ac:dyDescent="0.3">
      <c r="B8" s="2" t="s">
        <v>8</v>
      </c>
      <c r="C8" s="2">
        <v>41</v>
      </c>
      <c r="D8" s="3">
        <v>17.974280601886758</v>
      </c>
      <c r="E8" s="3">
        <f t="shared" si="0"/>
        <v>736.94550467735701</v>
      </c>
      <c r="G8" s="3">
        <f t="shared" si="1"/>
        <v>1132.3796779188658</v>
      </c>
      <c r="H8" s="3">
        <f t="shared" si="2"/>
        <v>898.71403009433789</v>
      </c>
      <c r="I8" s="3">
        <f t="shared" si="3"/>
        <v>970.61115250188493</v>
      </c>
      <c r="K8" s="25" t="s">
        <v>74</v>
      </c>
      <c r="L8" s="25"/>
      <c r="M8" s="25"/>
      <c r="N8" s="25" t="s">
        <v>75</v>
      </c>
      <c r="O8" s="25"/>
      <c r="P8" s="25"/>
      <c r="Q8" s="25" t="s">
        <v>32</v>
      </c>
      <c r="R8" s="25"/>
      <c r="S8" s="25"/>
    </row>
    <row r="9" spans="1:25" ht="17.25" thickBot="1" x14ac:dyDescent="0.35">
      <c r="B9" s="2" t="s">
        <v>9</v>
      </c>
      <c r="C9" s="2">
        <v>30</v>
      </c>
      <c r="D9" s="3">
        <v>17.974280601886758</v>
      </c>
      <c r="E9" s="3">
        <f t="shared" si="0"/>
        <v>539.22841805660278</v>
      </c>
      <c r="G9" s="3">
        <f t="shared" si="1"/>
        <v>754.9197852792438</v>
      </c>
      <c r="H9" s="3">
        <f t="shared" si="2"/>
        <v>1042.508274909432</v>
      </c>
      <c r="I9" s="3">
        <f t="shared" si="3"/>
        <v>808.84262708490405</v>
      </c>
      <c r="K9" s="14" t="s">
        <v>68</v>
      </c>
      <c r="L9" s="14" t="s">
        <v>76</v>
      </c>
      <c r="M9" s="14" t="s">
        <v>70</v>
      </c>
      <c r="N9" s="14" t="s">
        <v>68</v>
      </c>
      <c r="O9" s="14" t="s">
        <v>76</v>
      </c>
      <c r="P9" s="14" t="s">
        <v>70</v>
      </c>
      <c r="Q9" s="14" t="s">
        <v>68</v>
      </c>
      <c r="R9" s="14" t="s">
        <v>76</v>
      </c>
      <c r="S9" s="14" t="s">
        <v>70</v>
      </c>
    </row>
    <row r="10" spans="1:25" ht="17.25" thickBot="1" x14ac:dyDescent="0.35">
      <c r="B10" s="2" t="s">
        <v>9</v>
      </c>
      <c r="C10" s="2">
        <v>30</v>
      </c>
      <c r="D10" s="3">
        <v>17.974280601886758</v>
      </c>
      <c r="E10" s="3">
        <f t="shared" si="0"/>
        <v>539.22841805660278</v>
      </c>
      <c r="G10" s="3">
        <f t="shared" si="1"/>
        <v>736.94550467735701</v>
      </c>
      <c r="H10" s="3">
        <f t="shared" si="2"/>
        <v>1132.3796779188658</v>
      </c>
      <c r="I10" s="3">
        <f t="shared" si="3"/>
        <v>1132.3796779188658</v>
      </c>
      <c r="K10" s="19">
        <f>P45</f>
        <v>1.0307504883566377E-2</v>
      </c>
      <c r="L10" s="19" t="s">
        <v>77</v>
      </c>
      <c r="M10" s="19" t="s">
        <v>78</v>
      </c>
      <c r="N10" s="19">
        <f>T44</f>
        <v>1.9566723717681922E-3</v>
      </c>
      <c r="O10" s="19" t="s">
        <v>71</v>
      </c>
      <c r="P10" s="19" t="s">
        <v>72</v>
      </c>
      <c r="Q10" s="19">
        <f>X45</f>
        <v>0.45613465705080625</v>
      </c>
      <c r="R10" s="19" t="s">
        <v>71</v>
      </c>
      <c r="S10" s="19" t="s">
        <v>72</v>
      </c>
    </row>
    <row r="11" spans="1:25" x14ac:dyDescent="0.3">
      <c r="B11" s="2" t="s">
        <v>9</v>
      </c>
      <c r="C11" s="2">
        <v>31</v>
      </c>
      <c r="D11" s="3">
        <v>17.974280601886758</v>
      </c>
      <c r="E11" s="3">
        <f t="shared" si="0"/>
        <v>557.20269865848945</v>
      </c>
      <c r="G11" s="3">
        <f t="shared" si="1"/>
        <v>539.22841805660278</v>
      </c>
      <c r="H11" s="3">
        <f t="shared" si="2"/>
        <v>1060.4825555113187</v>
      </c>
      <c r="I11" s="3">
        <f t="shared" si="3"/>
        <v>1617.6852541698081</v>
      </c>
    </row>
    <row r="12" spans="1:25" x14ac:dyDescent="0.3">
      <c r="A12" s="6" t="s">
        <v>10</v>
      </c>
      <c r="B12" s="6" t="s">
        <v>11</v>
      </c>
      <c r="C12" s="6">
        <v>40</v>
      </c>
      <c r="D12" s="7">
        <v>17.974280601886758</v>
      </c>
      <c r="E12" s="7">
        <f t="shared" si="0"/>
        <v>718.97122407547033</v>
      </c>
      <c r="G12" s="3">
        <f t="shared" si="1"/>
        <v>539.22841805660278</v>
      </c>
      <c r="H12" s="3">
        <f t="shared" si="2"/>
        <v>754.9197852792438</v>
      </c>
      <c r="I12" s="3">
        <f t="shared" si="3"/>
        <v>1905.2737437999963</v>
      </c>
    </row>
    <row r="13" spans="1:25" x14ac:dyDescent="0.3">
      <c r="B13" s="2" t="s">
        <v>12</v>
      </c>
      <c r="C13" s="2">
        <v>41</v>
      </c>
      <c r="D13" s="3">
        <v>17.974280601886758</v>
      </c>
      <c r="E13" s="3">
        <f t="shared" si="0"/>
        <v>736.94550467735701</v>
      </c>
      <c r="G13" s="3">
        <f t="shared" si="1"/>
        <v>557.20269865848945</v>
      </c>
      <c r="H13" s="3">
        <f t="shared" si="2"/>
        <v>1024.5339943075451</v>
      </c>
      <c r="I13" s="3">
        <f t="shared" si="3"/>
        <v>1977.1708662075434</v>
      </c>
    </row>
    <row r="14" spans="1:25" x14ac:dyDescent="0.3">
      <c r="B14" s="2" t="s">
        <v>12</v>
      </c>
      <c r="C14" s="2">
        <v>43</v>
      </c>
      <c r="D14" s="3">
        <v>17.974280601886758</v>
      </c>
      <c r="E14" s="3">
        <f t="shared" si="0"/>
        <v>772.89406588113059</v>
      </c>
      <c r="H14" s="3">
        <f t="shared" si="2"/>
        <v>1779.4537795867891</v>
      </c>
      <c r="I14" s="3">
        <f t="shared" si="3"/>
        <v>1042.508274909432</v>
      </c>
    </row>
    <row r="15" spans="1:25" x14ac:dyDescent="0.3">
      <c r="B15" s="2" t="s">
        <v>13</v>
      </c>
      <c r="C15" s="2">
        <v>62</v>
      </c>
      <c r="D15" s="3">
        <v>17.974280601886758</v>
      </c>
      <c r="E15" s="3">
        <f t="shared" si="0"/>
        <v>1114.4053973169789</v>
      </c>
      <c r="H15" s="3">
        <f t="shared" si="2"/>
        <v>1330.0967645396202</v>
      </c>
      <c r="I15" s="3">
        <f t="shared" si="3"/>
        <v>754.9197852792438</v>
      </c>
    </row>
    <row r="16" spans="1:25" x14ac:dyDescent="0.3">
      <c r="B16" s="2" t="s">
        <v>13</v>
      </c>
      <c r="C16" s="2">
        <v>55</v>
      </c>
      <c r="D16" s="3">
        <v>17.974280601886758</v>
      </c>
      <c r="E16" s="3">
        <f t="shared" si="0"/>
        <v>988.58543310377172</v>
      </c>
      <c r="H16" s="3">
        <f t="shared" si="2"/>
        <v>1491.8652899566009</v>
      </c>
      <c r="I16" s="3">
        <f t="shared" si="3"/>
        <v>736.94550467735701</v>
      </c>
    </row>
    <row r="17" spans="1:25" x14ac:dyDescent="0.3">
      <c r="B17" s="2" t="s">
        <v>13</v>
      </c>
      <c r="C17" s="2">
        <v>48</v>
      </c>
      <c r="D17" s="3">
        <v>17.974280601886758</v>
      </c>
      <c r="E17" s="3">
        <f t="shared" si="0"/>
        <v>862.76546889056431</v>
      </c>
      <c r="I17" s="3">
        <f t="shared" si="3"/>
        <v>1527.8138511603745</v>
      </c>
    </row>
    <row r="18" spans="1:25" x14ac:dyDescent="0.3">
      <c r="B18" s="2" t="s">
        <v>14</v>
      </c>
      <c r="C18" s="2">
        <v>50</v>
      </c>
      <c r="D18" s="3">
        <v>17.974280601886758</v>
      </c>
      <c r="E18" s="3">
        <f t="shared" si="0"/>
        <v>898.71403009433789</v>
      </c>
      <c r="I18" s="3">
        <f t="shared" si="3"/>
        <v>1294.1482033358466</v>
      </c>
    </row>
    <row r="19" spans="1:25" ht="17.25" thickBot="1" x14ac:dyDescent="0.35">
      <c r="B19" s="2" t="s">
        <v>14</v>
      </c>
      <c r="C19" s="2">
        <v>66</v>
      </c>
      <c r="D19" s="3">
        <v>17.974280601886758</v>
      </c>
      <c r="E19" s="3">
        <f t="shared" si="0"/>
        <v>1186.3025197245261</v>
      </c>
      <c r="G19" s="10"/>
      <c r="H19" s="10"/>
      <c r="I19" s="11">
        <f t="shared" si="3"/>
        <v>1258.199642132073</v>
      </c>
    </row>
    <row r="20" spans="1:25" x14ac:dyDescent="0.3">
      <c r="B20" s="2" t="s">
        <v>14</v>
      </c>
      <c r="C20" s="2">
        <v>64</v>
      </c>
      <c r="D20" s="3">
        <v>17.974280601886758</v>
      </c>
      <c r="E20" s="3">
        <f t="shared" si="0"/>
        <v>1150.3539585207525</v>
      </c>
    </row>
    <row r="21" spans="1:25" x14ac:dyDescent="0.3">
      <c r="B21" s="2" t="s">
        <v>15</v>
      </c>
      <c r="C21" s="2">
        <v>28</v>
      </c>
      <c r="D21" s="3">
        <v>17.974280601886758</v>
      </c>
      <c r="E21" s="3">
        <f t="shared" si="0"/>
        <v>503.2798568528292</v>
      </c>
      <c r="G21" s="24" t="s">
        <v>46</v>
      </c>
      <c r="H21" s="24"/>
      <c r="I21" s="24"/>
      <c r="J21" s="24"/>
      <c r="K21" s="24"/>
      <c r="L21" s="24"/>
      <c r="M21" s="24"/>
      <c r="O21" s="24" t="s">
        <v>74</v>
      </c>
      <c r="P21" s="24"/>
      <c r="Q21" s="24"/>
      <c r="S21" s="24" t="s">
        <v>75</v>
      </c>
      <c r="T21" s="24"/>
      <c r="U21" s="24"/>
      <c r="W21" s="24" t="s">
        <v>32</v>
      </c>
      <c r="X21" s="24"/>
      <c r="Y21" s="24"/>
    </row>
    <row r="22" spans="1:25" x14ac:dyDescent="0.3">
      <c r="B22" s="2" t="s">
        <v>15</v>
      </c>
      <c r="C22" s="2">
        <v>42</v>
      </c>
      <c r="D22" s="3">
        <v>17.974280601886758</v>
      </c>
      <c r="E22" s="3">
        <f t="shared" si="0"/>
        <v>754.9197852792438</v>
      </c>
      <c r="G22" s="23" t="s">
        <v>47</v>
      </c>
      <c r="H22" s="23"/>
      <c r="I22" s="23"/>
      <c r="J22" s="23"/>
      <c r="K22" s="23"/>
      <c r="L22" s="23"/>
      <c r="M22" s="23"/>
      <c r="O22" s="23" t="s">
        <v>79</v>
      </c>
      <c r="P22" s="23"/>
      <c r="Q22" s="23"/>
      <c r="S22" s="23" t="s">
        <v>79</v>
      </c>
      <c r="T22" s="23"/>
      <c r="U22" s="23"/>
      <c r="W22" s="23" t="s">
        <v>79</v>
      </c>
      <c r="X22" s="23"/>
      <c r="Y22" s="23"/>
    </row>
    <row r="23" spans="1:25" ht="17.25" thickBot="1" x14ac:dyDescent="0.35">
      <c r="A23" s="8"/>
      <c r="B23" s="8" t="s">
        <v>15</v>
      </c>
      <c r="C23" s="8">
        <v>46</v>
      </c>
      <c r="D23" s="9">
        <v>17.974280601886758</v>
      </c>
      <c r="E23" s="9">
        <f t="shared" si="0"/>
        <v>826.81690768679084</v>
      </c>
      <c r="G23"/>
      <c r="H23"/>
      <c r="I23"/>
      <c r="J23"/>
      <c r="K23"/>
      <c r="L23"/>
      <c r="M23"/>
      <c r="O23"/>
      <c r="P23"/>
      <c r="Q23"/>
      <c r="S23"/>
      <c r="T23"/>
      <c r="U23"/>
      <c r="W23"/>
      <c r="X23"/>
      <c r="Y23"/>
    </row>
    <row r="24" spans="1:25" ht="17.25" thickBot="1" x14ac:dyDescent="0.35">
      <c r="A24" s="2" t="s">
        <v>39</v>
      </c>
      <c r="B24" s="2" t="s">
        <v>16</v>
      </c>
      <c r="C24" s="2">
        <v>39</v>
      </c>
      <c r="D24" s="3">
        <v>17.974280601886758</v>
      </c>
      <c r="E24" s="3">
        <f t="shared" si="0"/>
        <v>700.99694347358354</v>
      </c>
      <c r="G24" t="s">
        <v>48</v>
      </c>
      <c r="H24"/>
      <c r="I24"/>
      <c r="J24"/>
      <c r="K24"/>
      <c r="L24"/>
      <c r="M24"/>
      <c r="O24" s="17"/>
      <c r="P24" s="17" t="s">
        <v>80</v>
      </c>
      <c r="Q24" s="17" t="s">
        <v>81</v>
      </c>
      <c r="S24" s="17"/>
      <c r="T24" s="17" t="s">
        <v>80</v>
      </c>
      <c r="U24" s="17" t="s">
        <v>81</v>
      </c>
      <c r="W24" s="17"/>
      <c r="X24" s="17" t="s">
        <v>80</v>
      </c>
      <c r="Y24" s="17" t="s">
        <v>81</v>
      </c>
    </row>
    <row r="25" spans="1:25" x14ac:dyDescent="0.3">
      <c r="A25" s="2" t="s">
        <v>40</v>
      </c>
      <c r="B25" s="2" t="s">
        <v>16</v>
      </c>
      <c r="C25" s="2">
        <v>50</v>
      </c>
      <c r="D25" s="3">
        <v>17.974280601886758</v>
      </c>
      <c r="E25" s="3">
        <f t="shared" si="0"/>
        <v>898.71403009433789</v>
      </c>
      <c r="G25" s="17" t="s">
        <v>49</v>
      </c>
      <c r="H25" s="17" t="s">
        <v>3</v>
      </c>
      <c r="I25" s="17" t="s">
        <v>50</v>
      </c>
      <c r="J25" s="17" t="s">
        <v>51</v>
      </c>
      <c r="K25" s="17" t="s">
        <v>52</v>
      </c>
      <c r="L25"/>
      <c r="M25"/>
      <c r="O25" t="s">
        <v>82</v>
      </c>
      <c r="P25">
        <v>764.90549672473662</v>
      </c>
      <c r="Q25">
        <v>1111.4096838833311</v>
      </c>
      <c r="S25" t="s">
        <v>82</v>
      </c>
      <c r="T25">
        <v>764.90549672473662</v>
      </c>
      <c r="U25">
        <v>1219.8545101813811</v>
      </c>
      <c r="W25" t="s">
        <v>82</v>
      </c>
      <c r="X25">
        <v>1111.4096838833311</v>
      </c>
      <c r="Y25">
        <v>1219.8545101813811</v>
      </c>
    </row>
    <row r="26" spans="1:25" x14ac:dyDescent="0.3">
      <c r="B26" s="2" t="s">
        <v>16</v>
      </c>
      <c r="C26" s="2">
        <v>68</v>
      </c>
      <c r="D26" s="3">
        <v>17.974280601886758</v>
      </c>
      <c r="E26" s="3">
        <f t="shared" si="0"/>
        <v>1222.2510809282994</v>
      </c>
      <c r="G26" t="s">
        <v>53</v>
      </c>
      <c r="H26">
        <v>9</v>
      </c>
      <c r="I26">
        <v>6884.1494705226296</v>
      </c>
      <c r="J26">
        <v>764.90549672473662</v>
      </c>
      <c r="K26">
        <v>49358.644370957976</v>
      </c>
      <c r="L26"/>
      <c r="M26"/>
      <c r="O26" t="s">
        <v>52</v>
      </c>
      <c r="P26">
        <v>49358.644370957976</v>
      </c>
      <c r="Q26">
        <v>95679.080615677783</v>
      </c>
      <c r="S26" t="s">
        <v>52</v>
      </c>
      <c r="T26">
        <v>49358.644370957976</v>
      </c>
      <c r="U26">
        <v>169146.56147561729</v>
      </c>
      <c r="W26" t="s">
        <v>52</v>
      </c>
      <c r="X26">
        <v>95679.080615677783</v>
      </c>
      <c r="Y26">
        <v>169146.56147561729</v>
      </c>
    </row>
    <row r="27" spans="1:25" x14ac:dyDescent="0.3">
      <c r="B27" s="2" t="s">
        <v>17</v>
      </c>
      <c r="C27" s="2">
        <v>50</v>
      </c>
      <c r="D27" s="3">
        <v>17.974280601886758</v>
      </c>
      <c r="E27" s="3">
        <f t="shared" si="0"/>
        <v>898.71403009433789</v>
      </c>
      <c r="G27" t="s">
        <v>54</v>
      </c>
      <c r="H27">
        <v>12</v>
      </c>
      <c r="I27">
        <v>13336.916206599974</v>
      </c>
      <c r="J27">
        <v>1111.4096838833311</v>
      </c>
      <c r="K27">
        <v>95679.080615677783</v>
      </c>
      <c r="L27"/>
      <c r="M27"/>
      <c r="O27" t="s">
        <v>83</v>
      </c>
      <c r="P27">
        <v>9</v>
      </c>
      <c r="Q27">
        <v>12</v>
      </c>
      <c r="S27" t="s">
        <v>83</v>
      </c>
      <c r="T27">
        <v>9</v>
      </c>
      <c r="U27">
        <v>15</v>
      </c>
      <c r="W27" t="s">
        <v>83</v>
      </c>
      <c r="X27">
        <v>12</v>
      </c>
      <c r="Y27">
        <v>15</v>
      </c>
    </row>
    <row r="28" spans="1:25" ht="17.25" thickBot="1" x14ac:dyDescent="0.35">
      <c r="B28" s="2" t="s">
        <v>17</v>
      </c>
      <c r="C28" s="2">
        <v>58</v>
      </c>
      <c r="D28" s="3">
        <v>17.974280601886758</v>
      </c>
      <c r="E28" s="3">
        <f t="shared" si="0"/>
        <v>1042.508274909432</v>
      </c>
      <c r="G28" s="16" t="s">
        <v>55</v>
      </c>
      <c r="H28" s="16">
        <v>15</v>
      </c>
      <c r="I28" s="16">
        <v>18297.817652720718</v>
      </c>
      <c r="J28" s="16">
        <v>1219.8545101813811</v>
      </c>
      <c r="K28" s="16">
        <v>169146.56147561729</v>
      </c>
      <c r="L28"/>
      <c r="M28"/>
      <c r="O28" t="s">
        <v>59</v>
      </c>
      <c r="P28">
        <v>8</v>
      </c>
      <c r="Q28">
        <v>11</v>
      </c>
      <c r="S28" t="s">
        <v>59</v>
      </c>
      <c r="T28">
        <v>8</v>
      </c>
      <c r="U28">
        <v>14</v>
      </c>
      <c r="W28" t="s">
        <v>59</v>
      </c>
      <c r="X28">
        <v>11</v>
      </c>
      <c r="Y28">
        <v>14</v>
      </c>
    </row>
    <row r="29" spans="1:25" x14ac:dyDescent="0.3">
      <c r="B29" s="2" t="s">
        <v>17</v>
      </c>
      <c r="C29" s="2">
        <v>63</v>
      </c>
      <c r="D29" s="3">
        <v>17.974280601886758</v>
      </c>
      <c r="E29" s="3">
        <f t="shared" si="0"/>
        <v>1132.3796779188658</v>
      </c>
      <c r="G29"/>
      <c r="H29"/>
      <c r="I29"/>
      <c r="J29"/>
      <c r="K29"/>
      <c r="L29"/>
      <c r="M29"/>
      <c r="O29" t="s">
        <v>61</v>
      </c>
      <c r="P29">
        <v>0.51587707629864255</v>
      </c>
      <c r="Q29"/>
      <c r="S29" t="s">
        <v>61</v>
      </c>
      <c r="T29">
        <v>0.291809918808625</v>
      </c>
      <c r="U29"/>
      <c r="W29" t="s">
        <v>61</v>
      </c>
      <c r="X29">
        <v>0.56565785187108319</v>
      </c>
      <c r="Y29"/>
    </row>
    <row r="30" spans="1:25" x14ac:dyDescent="0.3">
      <c r="B30" s="2" t="s">
        <v>18</v>
      </c>
      <c r="C30" s="2">
        <v>59</v>
      </c>
      <c r="D30" s="3">
        <v>17.974280601886758</v>
      </c>
      <c r="E30" s="3">
        <f t="shared" si="0"/>
        <v>1060.4825555113187</v>
      </c>
      <c r="G30"/>
      <c r="H30"/>
      <c r="I30"/>
      <c r="J30"/>
      <c r="K30"/>
      <c r="L30"/>
      <c r="M30"/>
      <c r="O30" s="21" t="s">
        <v>84</v>
      </c>
      <c r="P30" s="21">
        <v>0.17840544417150683</v>
      </c>
      <c r="Q30" s="21"/>
      <c r="S30" s="21" t="s">
        <v>84</v>
      </c>
      <c r="T30" s="21">
        <v>4.2742072819249577E-2</v>
      </c>
      <c r="U30" s="21"/>
      <c r="W30" s="21" t="s">
        <v>84</v>
      </c>
      <c r="X30" s="21">
        <v>0.17359885203123726</v>
      </c>
      <c r="Y30" s="21"/>
    </row>
    <row r="31" spans="1:25" ht="17.25" thickBot="1" x14ac:dyDescent="0.35">
      <c r="B31" s="2" t="s">
        <v>18</v>
      </c>
      <c r="C31" s="2">
        <v>42</v>
      </c>
      <c r="D31" s="3">
        <v>17.974280601886758</v>
      </c>
      <c r="E31" s="3">
        <f t="shared" si="0"/>
        <v>754.9197852792438</v>
      </c>
      <c r="G31" t="s">
        <v>56</v>
      </c>
      <c r="H31"/>
      <c r="I31"/>
      <c r="J31"/>
      <c r="K31"/>
      <c r="L31"/>
      <c r="M31"/>
      <c r="O31" s="16" t="s">
        <v>85</v>
      </c>
      <c r="P31" s="16">
        <v>0.30184572713785379</v>
      </c>
      <c r="Q31" s="16"/>
      <c r="S31" s="16" t="s">
        <v>85</v>
      </c>
      <c r="T31" s="16">
        <v>0.3088919350224848</v>
      </c>
      <c r="U31" s="16"/>
      <c r="W31" s="16" t="s">
        <v>85</v>
      </c>
      <c r="X31" s="16">
        <v>0.36514364813819461</v>
      </c>
      <c r="Y31" s="16"/>
    </row>
    <row r="32" spans="1:25" x14ac:dyDescent="0.3">
      <c r="B32" s="2" t="s">
        <v>18</v>
      </c>
      <c r="C32" s="2">
        <v>57</v>
      </c>
      <c r="D32" s="3">
        <v>17.974280601886758</v>
      </c>
      <c r="E32" s="3">
        <f t="shared" si="0"/>
        <v>1024.5339943075451</v>
      </c>
      <c r="G32" s="17" t="s">
        <v>57</v>
      </c>
      <c r="H32" s="17" t="s">
        <v>58</v>
      </c>
      <c r="I32" s="17" t="s">
        <v>59</v>
      </c>
      <c r="J32" s="17" t="s">
        <v>60</v>
      </c>
      <c r="K32" s="17" t="s">
        <v>61</v>
      </c>
      <c r="L32" s="20" t="s">
        <v>62</v>
      </c>
      <c r="M32" s="17" t="s">
        <v>63</v>
      </c>
    </row>
    <row r="33" spans="1:25" x14ac:dyDescent="0.3">
      <c r="B33" s="2" t="s">
        <v>19</v>
      </c>
      <c r="C33" s="2">
        <v>99</v>
      </c>
      <c r="D33" s="3">
        <v>17.974280601886758</v>
      </c>
      <c r="E33" s="3">
        <f t="shared" si="0"/>
        <v>1779.4537795867891</v>
      </c>
      <c r="G33" t="s">
        <v>64</v>
      </c>
      <c r="H33">
        <v>1195166.6250787913</v>
      </c>
      <c r="I33">
        <v>2</v>
      </c>
      <c r="J33">
        <v>597583.31253939564</v>
      </c>
      <c r="K33">
        <v>5.1686052145802037</v>
      </c>
      <c r="L33" s="21">
        <v>1.1149985092709669E-2</v>
      </c>
      <c r="M33">
        <v>3.2849176510382869</v>
      </c>
      <c r="O33" s="23" t="s">
        <v>86</v>
      </c>
      <c r="P33" s="23"/>
      <c r="Q33" s="23"/>
      <c r="S33" s="23" t="s">
        <v>94</v>
      </c>
      <c r="T33" s="23"/>
      <c r="U33" s="23"/>
      <c r="W33" s="23" t="s">
        <v>86</v>
      </c>
      <c r="X33" s="23"/>
      <c r="Y33" s="23"/>
    </row>
    <row r="34" spans="1:25" ht="17.25" thickBot="1" x14ac:dyDescent="0.35">
      <c r="B34" s="2" t="s">
        <v>19</v>
      </c>
      <c r="C34" s="2">
        <v>74</v>
      </c>
      <c r="D34" s="3">
        <v>17.974280601886758</v>
      </c>
      <c r="E34" s="3">
        <f t="shared" si="0"/>
        <v>1330.0967645396202</v>
      </c>
      <c r="G34" t="s">
        <v>65</v>
      </c>
      <c r="H34">
        <v>3815390.9023987516</v>
      </c>
      <c r="I34">
        <v>33</v>
      </c>
      <c r="J34">
        <v>115617.9061332955</v>
      </c>
      <c r="K34"/>
      <c r="L34" s="21"/>
      <c r="M34"/>
      <c r="O34"/>
      <c r="P34"/>
      <c r="Q34"/>
      <c r="S34"/>
      <c r="T34"/>
      <c r="U34"/>
      <c r="W34"/>
      <c r="X34"/>
      <c r="Y34"/>
    </row>
    <row r="35" spans="1:25" x14ac:dyDescent="0.3">
      <c r="B35" s="2" t="s">
        <v>19</v>
      </c>
      <c r="C35" s="2">
        <v>83</v>
      </c>
      <c r="D35" s="3">
        <v>17.974280601886758</v>
      </c>
      <c r="E35" s="3">
        <f t="shared" si="0"/>
        <v>1491.8652899566009</v>
      </c>
      <c r="G35"/>
      <c r="H35"/>
      <c r="I35"/>
      <c r="J35"/>
      <c r="K35"/>
      <c r="L35" s="21"/>
      <c r="M35"/>
      <c r="O35" s="17"/>
      <c r="P35" s="17" t="s">
        <v>80</v>
      </c>
      <c r="Q35" s="17" t="s">
        <v>81</v>
      </c>
      <c r="S35" s="17"/>
      <c r="T35" s="17" t="s">
        <v>80</v>
      </c>
      <c r="U35" s="17" t="s">
        <v>81</v>
      </c>
      <c r="W35" s="17"/>
      <c r="X35" s="17" t="s">
        <v>80</v>
      </c>
      <c r="Y35" s="17" t="s">
        <v>81</v>
      </c>
    </row>
    <row r="36" spans="1:25" ht="17.25" thickBot="1" x14ac:dyDescent="0.35">
      <c r="A36" s="6" t="s">
        <v>41</v>
      </c>
      <c r="B36" s="6" t="s">
        <v>20</v>
      </c>
      <c r="C36" s="6">
        <v>52</v>
      </c>
      <c r="D36" s="7">
        <v>17.974280601886758</v>
      </c>
      <c r="E36" s="7">
        <f t="shared" si="0"/>
        <v>934.66259129811135</v>
      </c>
      <c r="G36" s="16" t="s">
        <v>66</v>
      </c>
      <c r="H36" s="16">
        <v>5010557.5274775429</v>
      </c>
      <c r="I36" s="16">
        <v>35</v>
      </c>
      <c r="J36" s="16"/>
      <c r="K36" s="16"/>
      <c r="L36" s="22"/>
      <c r="M36" s="16"/>
      <c r="O36" t="s">
        <v>82</v>
      </c>
      <c r="P36">
        <v>764.90549672473662</v>
      </c>
      <c r="Q36">
        <v>1111.4096838833311</v>
      </c>
      <c r="S36" t="s">
        <v>82</v>
      </c>
      <c r="T36">
        <v>764.90549672473662</v>
      </c>
      <c r="U36">
        <v>1219.8545101813811</v>
      </c>
      <c r="W36" t="s">
        <v>82</v>
      </c>
      <c r="X36">
        <v>1111.4096838833311</v>
      </c>
      <c r="Y36">
        <v>1219.8545101813811</v>
      </c>
    </row>
    <row r="37" spans="1:25" x14ac:dyDescent="0.3">
      <c r="A37" s="2" t="s">
        <v>42</v>
      </c>
      <c r="B37" s="2" t="s">
        <v>20</v>
      </c>
      <c r="C37" s="2">
        <v>85</v>
      </c>
      <c r="D37" s="3">
        <v>17.974280601886758</v>
      </c>
      <c r="E37" s="3">
        <f t="shared" si="0"/>
        <v>1527.8138511603745</v>
      </c>
      <c r="O37" t="s">
        <v>52</v>
      </c>
      <c r="P37">
        <v>49358.644370957976</v>
      </c>
      <c r="Q37">
        <v>95679.080615677783</v>
      </c>
      <c r="S37" t="s">
        <v>52</v>
      </c>
      <c r="T37">
        <v>49358.644370957976</v>
      </c>
      <c r="U37">
        <v>169146.56147561729</v>
      </c>
      <c r="W37" t="s">
        <v>52</v>
      </c>
      <c r="X37">
        <v>95679.080615677783</v>
      </c>
      <c r="Y37">
        <v>169146.56147561729</v>
      </c>
    </row>
    <row r="38" spans="1:25" x14ac:dyDescent="0.3">
      <c r="B38" s="2" t="s">
        <v>20</v>
      </c>
      <c r="C38" s="2">
        <v>45</v>
      </c>
      <c r="D38" s="3">
        <v>17.974280601886758</v>
      </c>
      <c r="E38" s="3">
        <f t="shared" si="0"/>
        <v>808.84262708490405</v>
      </c>
      <c r="O38" t="s">
        <v>83</v>
      </c>
      <c r="P38">
        <v>9</v>
      </c>
      <c r="Q38">
        <v>12</v>
      </c>
      <c r="S38" t="s">
        <v>83</v>
      </c>
      <c r="T38">
        <v>9</v>
      </c>
      <c r="U38">
        <v>15</v>
      </c>
      <c r="W38" t="s">
        <v>83</v>
      </c>
      <c r="X38">
        <v>12</v>
      </c>
      <c r="Y38">
        <v>15</v>
      </c>
    </row>
    <row r="39" spans="1:25" x14ac:dyDescent="0.3">
      <c r="B39" s="2" t="s">
        <v>21</v>
      </c>
      <c r="C39" s="2">
        <v>54</v>
      </c>
      <c r="D39" s="3">
        <v>17.974280601886758</v>
      </c>
      <c r="E39" s="3">
        <f t="shared" si="0"/>
        <v>970.61115250188493</v>
      </c>
      <c r="O39" t="s">
        <v>87</v>
      </c>
      <c r="P39">
        <v>76175.739038953659</v>
      </c>
      <c r="Q39"/>
      <c r="S39" t="s">
        <v>88</v>
      </c>
      <c r="T39">
        <v>0</v>
      </c>
      <c r="U39"/>
      <c r="W39" t="s">
        <v>87</v>
      </c>
      <c r="X39">
        <v>136820.86989724392</v>
      </c>
      <c r="Y39"/>
    </row>
    <row r="40" spans="1:25" x14ac:dyDescent="0.3">
      <c r="B40" s="2" t="s">
        <v>21</v>
      </c>
      <c r="C40" s="2">
        <v>45</v>
      </c>
      <c r="D40" s="3">
        <v>17.974280601886758</v>
      </c>
      <c r="E40" s="3">
        <f t="shared" si="0"/>
        <v>808.84262708490405</v>
      </c>
      <c r="O40" t="s">
        <v>88</v>
      </c>
      <c r="P40">
        <v>0</v>
      </c>
      <c r="Q40"/>
      <c r="S40" t="s">
        <v>59</v>
      </c>
      <c r="T40">
        <v>22</v>
      </c>
      <c r="U40"/>
      <c r="W40" t="s">
        <v>88</v>
      </c>
      <c r="X40">
        <v>0</v>
      </c>
      <c r="Y40"/>
    </row>
    <row r="41" spans="1:25" x14ac:dyDescent="0.3">
      <c r="B41" s="2" t="s">
        <v>21</v>
      </c>
      <c r="C41" s="2">
        <v>63</v>
      </c>
      <c r="D41" s="3">
        <v>17.974280601886758</v>
      </c>
      <c r="E41" s="3">
        <f t="shared" si="0"/>
        <v>1132.3796779188658</v>
      </c>
      <c r="O41" t="s">
        <v>59</v>
      </c>
      <c r="P41">
        <v>19</v>
      </c>
      <c r="Q41"/>
      <c r="S41" t="s">
        <v>89</v>
      </c>
      <c r="T41">
        <v>-3.5141172383877191</v>
      </c>
      <c r="U41"/>
      <c r="W41" t="s">
        <v>59</v>
      </c>
      <c r="X41">
        <v>25</v>
      </c>
      <c r="Y41"/>
    </row>
    <row r="42" spans="1:25" x14ac:dyDescent="0.3">
      <c r="B42" s="2" t="s">
        <v>22</v>
      </c>
      <c r="C42" s="2">
        <v>90</v>
      </c>
      <c r="D42" s="3">
        <v>17.974280601886758</v>
      </c>
      <c r="E42" s="3">
        <f t="shared" si="0"/>
        <v>1617.6852541698081</v>
      </c>
      <c r="O42" t="s">
        <v>89</v>
      </c>
      <c r="P42">
        <v>-2.8470977570712415</v>
      </c>
      <c r="Q42"/>
      <c r="S42" t="s">
        <v>90</v>
      </c>
      <c r="T42">
        <v>9.783361858840961E-4</v>
      </c>
      <c r="U42"/>
      <c r="W42" t="s">
        <v>89</v>
      </c>
      <c r="X42">
        <v>-0.75698458242711975</v>
      </c>
      <c r="Y42"/>
    </row>
    <row r="43" spans="1:25" x14ac:dyDescent="0.3">
      <c r="B43" s="2" t="s">
        <v>22</v>
      </c>
      <c r="C43" s="2">
        <v>106</v>
      </c>
      <c r="D43" s="3">
        <v>17.974280601886758</v>
      </c>
      <c r="E43" s="3">
        <f t="shared" si="0"/>
        <v>1905.2737437999963</v>
      </c>
      <c r="O43" t="s">
        <v>90</v>
      </c>
      <c r="P43">
        <v>5.1537524417831883E-3</v>
      </c>
      <c r="Q43"/>
      <c r="S43" t="s">
        <v>91</v>
      </c>
      <c r="T43">
        <v>1.7171443743802424</v>
      </c>
      <c r="U43"/>
      <c r="W43" t="s">
        <v>90</v>
      </c>
      <c r="X43">
        <v>0.22806732852540312</v>
      </c>
      <c r="Y43"/>
    </row>
    <row r="44" spans="1:25" x14ac:dyDescent="0.3">
      <c r="B44" s="2" t="s">
        <v>22</v>
      </c>
      <c r="C44" s="2">
        <v>110</v>
      </c>
      <c r="D44" s="3">
        <v>17.974280601886758</v>
      </c>
      <c r="E44" s="3">
        <f t="shared" si="0"/>
        <v>1977.1708662075434</v>
      </c>
      <c r="O44" t="s">
        <v>91</v>
      </c>
      <c r="P44">
        <v>1.7291328115213698</v>
      </c>
      <c r="Q44"/>
      <c r="S44" s="21" t="s">
        <v>92</v>
      </c>
      <c r="T44" s="21">
        <v>1.9566723717681922E-3</v>
      </c>
      <c r="U44" s="21"/>
      <c r="W44" t="s">
        <v>91</v>
      </c>
      <c r="X44">
        <v>1.7081407612518986</v>
      </c>
      <c r="Y44"/>
    </row>
    <row r="45" spans="1:25" ht="17.25" thickBot="1" x14ac:dyDescent="0.35">
      <c r="B45" s="2" t="s">
        <v>23</v>
      </c>
      <c r="C45" s="2">
        <v>58</v>
      </c>
      <c r="D45" s="3">
        <v>17.974280601886758</v>
      </c>
      <c r="E45" s="3">
        <f t="shared" si="0"/>
        <v>1042.508274909432</v>
      </c>
      <c r="O45" s="21" t="s">
        <v>92</v>
      </c>
      <c r="P45" s="21">
        <v>1.0307504883566377E-2</v>
      </c>
      <c r="Q45" s="21"/>
      <c r="S45" s="16" t="s">
        <v>93</v>
      </c>
      <c r="T45" s="16">
        <v>2.0738730679040258</v>
      </c>
      <c r="U45" s="16"/>
      <c r="W45" s="21" t="s">
        <v>92</v>
      </c>
      <c r="X45" s="21">
        <v>0.45613465705080625</v>
      </c>
      <c r="Y45" s="21"/>
    </row>
    <row r="46" spans="1:25" ht="17.25" thickBot="1" x14ac:dyDescent="0.35">
      <c r="B46" s="2" t="s">
        <v>23</v>
      </c>
      <c r="C46" s="2">
        <v>42</v>
      </c>
      <c r="D46" s="3">
        <v>17.974280601886758</v>
      </c>
      <c r="E46" s="3">
        <f t="shared" si="0"/>
        <v>754.9197852792438</v>
      </c>
      <c r="O46" s="16" t="s">
        <v>93</v>
      </c>
      <c r="P46" s="16">
        <v>2.0930240544083096</v>
      </c>
      <c r="Q46" s="16"/>
      <c r="W46" s="16" t="s">
        <v>93</v>
      </c>
      <c r="X46" s="16">
        <v>2.0595385527532977</v>
      </c>
      <c r="Y46" s="16"/>
    </row>
    <row r="47" spans="1:25" x14ac:dyDescent="0.3">
      <c r="B47" s="2" t="s">
        <v>23</v>
      </c>
      <c r="C47" s="2">
        <v>41</v>
      </c>
      <c r="D47" s="3">
        <v>17.974280601886758</v>
      </c>
      <c r="E47" s="3">
        <f t="shared" si="0"/>
        <v>736.94550467735701</v>
      </c>
    </row>
    <row r="48" spans="1:25" x14ac:dyDescent="0.3">
      <c r="B48" s="2" t="s">
        <v>24</v>
      </c>
      <c r="C48" s="2">
        <v>85</v>
      </c>
      <c r="D48" s="3">
        <v>17.974280601886758</v>
      </c>
      <c r="E48" s="3">
        <f t="shared" si="0"/>
        <v>1527.8138511603745</v>
      </c>
      <c r="G48" s="26" t="s">
        <v>43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</row>
    <row r="49" spans="1:20" ht="17.25" thickBot="1" x14ac:dyDescent="0.35">
      <c r="B49" s="2" t="s">
        <v>24</v>
      </c>
      <c r="C49" s="2">
        <v>72</v>
      </c>
      <c r="D49" s="3">
        <v>17.974280601886758</v>
      </c>
      <c r="E49" s="3">
        <f t="shared" si="0"/>
        <v>1294.1482033358466</v>
      </c>
      <c r="G49" s="23" t="s">
        <v>45</v>
      </c>
      <c r="H49" s="23"/>
      <c r="I49" s="23"/>
      <c r="J49" s="23"/>
      <c r="L49" s="13" t="s">
        <v>67</v>
      </c>
      <c r="M49" s="13"/>
      <c r="N49" s="13"/>
      <c r="O49" s="13"/>
      <c r="P49" s="13"/>
      <c r="Q49" s="13"/>
      <c r="R49" s="13"/>
      <c r="S49" s="13"/>
      <c r="T49" s="13"/>
    </row>
    <row r="50" spans="1:20" ht="17.25" thickBot="1" x14ac:dyDescent="0.35">
      <c r="A50" s="8"/>
      <c r="B50" s="8" t="s">
        <v>24</v>
      </c>
      <c r="C50" s="8">
        <v>70</v>
      </c>
      <c r="D50" s="9">
        <v>17.974280601886758</v>
      </c>
      <c r="E50" s="9">
        <f t="shared" si="0"/>
        <v>1258.199642132073</v>
      </c>
      <c r="G50" s="4" t="s">
        <v>6</v>
      </c>
      <c r="H50" s="4" t="s">
        <v>41</v>
      </c>
      <c r="I50" s="4" t="s">
        <v>25</v>
      </c>
      <c r="J50" s="4" t="s">
        <v>10</v>
      </c>
      <c r="L50" s="4" t="s">
        <v>68</v>
      </c>
      <c r="M50" s="4" t="s">
        <v>69</v>
      </c>
      <c r="N50" s="4" t="s">
        <v>70</v>
      </c>
      <c r="O50" s="13"/>
      <c r="P50" s="13"/>
      <c r="Q50" s="13"/>
      <c r="R50" s="13"/>
      <c r="S50" s="13"/>
      <c r="T50" s="13"/>
    </row>
    <row r="51" spans="1:20" ht="17.25" thickBot="1" x14ac:dyDescent="0.35">
      <c r="A51" s="2" t="s">
        <v>25</v>
      </c>
      <c r="B51" s="2" t="s">
        <v>26</v>
      </c>
      <c r="C51" s="2">
        <v>45</v>
      </c>
      <c r="D51" s="3">
        <v>17.974280601886758</v>
      </c>
      <c r="E51" s="3">
        <f t="shared" si="0"/>
        <v>808.84262708490405</v>
      </c>
      <c r="G51" s="3">
        <f>E3</f>
        <v>808.84262708490405</v>
      </c>
      <c r="H51" s="3">
        <f>E36</f>
        <v>934.66259129811135</v>
      </c>
      <c r="I51" s="3">
        <f>E51</f>
        <v>808.84262708490405</v>
      </c>
      <c r="J51" s="3">
        <f>E12</f>
        <v>718.97122407547033</v>
      </c>
      <c r="L51" s="18">
        <f>L80</f>
        <v>3.7764444162937667E-3</v>
      </c>
      <c r="M51" s="18" t="s">
        <v>71</v>
      </c>
      <c r="N51" s="18" t="s">
        <v>72</v>
      </c>
      <c r="O51" s="1"/>
      <c r="P51" s="1"/>
      <c r="Q51" s="1"/>
      <c r="R51" s="1"/>
      <c r="S51" s="1"/>
      <c r="T51" s="1"/>
    </row>
    <row r="52" spans="1:20" x14ac:dyDescent="0.3">
      <c r="B52" s="2" t="s">
        <v>26</v>
      </c>
      <c r="C52" s="2">
        <v>46</v>
      </c>
      <c r="D52" s="3">
        <v>17.974280601886758</v>
      </c>
      <c r="E52" s="3">
        <f t="shared" si="0"/>
        <v>826.81690768679084</v>
      </c>
      <c r="G52" s="3">
        <f t="shared" ref="G52:G59" si="4">E4</f>
        <v>718.97122407547033</v>
      </c>
      <c r="H52" s="3">
        <f t="shared" ref="H52:H65" si="5">E37</f>
        <v>1527.8138511603745</v>
      </c>
      <c r="I52" s="3">
        <f t="shared" ref="I52:I65" si="6">E52</f>
        <v>826.81690768679084</v>
      </c>
      <c r="J52" s="3">
        <f t="shared" ref="J52:J62" si="7">E13</f>
        <v>736.94550467735701</v>
      </c>
    </row>
    <row r="53" spans="1:20" ht="17.25" thickBot="1" x14ac:dyDescent="0.35">
      <c r="B53" s="2" t="s">
        <v>26</v>
      </c>
      <c r="C53" s="2">
        <v>57</v>
      </c>
      <c r="D53" s="3">
        <v>17.974280601886758</v>
      </c>
      <c r="E53" s="3">
        <f t="shared" si="0"/>
        <v>1024.5339943075451</v>
      </c>
      <c r="G53" s="3">
        <f t="shared" si="4"/>
        <v>1096.4311167150922</v>
      </c>
      <c r="H53" s="3">
        <f t="shared" si="5"/>
        <v>808.84262708490405</v>
      </c>
      <c r="I53" s="3">
        <f t="shared" si="6"/>
        <v>1024.5339943075451</v>
      </c>
      <c r="J53" s="3">
        <f t="shared" si="7"/>
        <v>772.89406588113059</v>
      </c>
      <c r="L53" s="15" t="s">
        <v>73</v>
      </c>
    </row>
    <row r="54" spans="1:20" x14ac:dyDescent="0.3">
      <c r="B54" s="2" t="s">
        <v>27</v>
      </c>
      <c r="C54" s="2">
        <v>72</v>
      </c>
      <c r="D54" s="3">
        <v>17.974280601886758</v>
      </c>
      <c r="E54" s="3">
        <f t="shared" si="0"/>
        <v>1294.1482033358466</v>
      </c>
      <c r="G54" s="3">
        <f t="shared" si="4"/>
        <v>1132.3796779188658</v>
      </c>
      <c r="H54" s="3">
        <f t="shared" si="5"/>
        <v>970.61115250188493</v>
      </c>
      <c r="I54" s="3">
        <f t="shared" si="6"/>
        <v>1294.1482033358466</v>
      </c>
      <c r="J54" s="3">
        <f t="shared" si="7"/>
        <v>1114.4053973169789</v>
      </c>
      <c r="L54" s="25" t="s">
        <v>95</v>
      </c>
      <c r="M54" s="25"/>
      <c r="N54" s="25"/>
      <c r="O54" s="25" t="s">
        <v>96</v>
      </c>
      <c r="P54" s="25"/>
      <c r="Q54" s="25"/>
      <c r="R54" s="25" t="s">
        <v>97</v>
      </c>
      <c r="S54" s="25"/>
      <c r="T54" s="25"/>
    </row>
    <row r="55" spans="1:20" ht="17.25" thickBot="1" x14ac:dyDescent="0.35">
      <c r="B55" s="2" t="s">
        <v>27</v>
      </c>
      <c r="C55" s="2">
        <v>53</v>
      </c>
      <c r="D55" s="3">
        <v>17.974280601886758</v>
      </c>
      <c r="E55" s="3">
        <f t="shared" si="0"/>
        <v>952.63687189999814</v>
      </c>
      <c r="G55" s="3">
        <f t="shared" si="4"/>
        <v>754.9197852792438</v>
      </c>
      <c r="H55" s="3">
        <f t="shared" si="5"/>
        <v>808.84262708490405</v>
      </c>
      <c r="I55" s="3">
        <f t="shared" si="6"/>
        <v>952.63687189999814</v>
      </c>
      <c r="J55" s="3">
        <f t="shared" si="7"/>
        <v>988.58543310377172</v>
      </c>
      <c r="L55" s="14" t="s">
        <v>68</v>
      </c>
      <c r="M55" s="14" t="s">
        <v>76</v>
      </c>
      <c r="N55" s="14" t="s">
        <v>70</v>
      </c>
      <c r="O55" s="14" t="s">
        <v>68</v>
      </c>
      <c r="P55" s="14" t="s">
        <v>76</v>
      </c>
      <c r="Q55" s="14" t="s">
        <v>70</v>
      </c>
      <c r="R55" s="14" t="s">
        <v>68</v>
      </c>
      <c r="S55" s="14" t="s">
        <v>76</v>
      </c>
      <c r="T55" s="14" t="s">
        <v>70</v>
      </c>
    </row>
    <row r="56" spans="1:20" ht="17.25" thickBot="1" x14ac:dyDescent="0.35">
      <c r="B56" s="2" t="s">
        <v>27</v>
      </c>
      <c r="C56" s="2">
        <v>68</v>
      </c>
      <c r="D56" s="3">
        <v>17.974280601886758</v>
      </c>
      <c r="E56" s="3">
        <f t="shared" si="0"/>
        <v>1222.2510809282994</v>
      </c>
      <c r="G56" s="3">
        <f t="shared" si="4"/>
        <v>736.94550467735701</v>
      </c>
      <c r="H56" s="3">
        <f t="shared" si="5"/>
        <v>1132.3796779188658</v>
      </c>
      <c r="I56" s="3">
        <f t="shared" si="6"/>
        <v>1222.2510809282994</v>
      </c>
      <c r="J56" s="3">
        <f t="shared" si="7"/>
        <v>862.76546889056431</v>
      </c>
      <c r="L56" s="19">
        <f>P90</f>
        <v>1.9566723717681922E-3</v>
      </c>
      <c r="M56" s="19" t="s">
        <v>71</v>
      </c>
      <c r="N56" s="19" t="s">
        <v>72</v>
      </c>
      <c r="O56" s="19">
        <f>T90</f>
        <v>3.8829733626614816E-3</v>
      </c>
      <c r="P56" s="19" t="s">
        <v>71</v>
      </c>
      <c r="Q56" s="19" t="s">
        <v>72</v>
      </c>
      <c r="R56" s="19">
        <f>X90</f>
        <v>1.7291328115213698</v>
      </c>
      <c r="S56" s="19" t="s">
        <v>77</v>
      </c>
      <c r="T56" s="19" t="s">
        <v>78</v>
      </c>
    </row>
    <row r="57" spans="1:20" x14ac:dyDescent="0.3">
      <c r="B57" s="2" t="s">
        <v>28</v>
      </c>
      <c r="C57" s="2">
        <v>36</v>
      </c>
      <c r="D57" s="3">
        <v>17.974280601886758</v>
      </c>
      <c r="E57" s="3">
        <f t="shared" si="0"/>
        <v>647.07410166792329</v>
      </c>
      <c r="G57" s="3">
        <f t="shared" si="4"/>
        <v>539.22841805660278</v>
      </c>
      <c r="H57" s="3">
        <f t="shared" si="5"/>
        <v>1617.6852541698081</v>
      </c>
      <c r="I57" s="3">
        <f t="shared" si="6"/>
        <v>647.07410166792329</v>
      </c>
      <c r="J57" s="3">
        <f t="shared" si="7"/>
        <v>898.71403009433789</v>
      </c>
    </row>
    <row r="58" spans="1:20" ht="17.25" thickBot="1" x14ac:dyDescent="0.35">
      <c r="B58" s="2" t="s">
        <v>28</v>
      </c>
      <c r="C58" s="2">
        <v>32</v>
      </c>
      <c r="D58" s="3">
        <v>17.974280601886758</v>
      </c>
      <c r="E58" s="3">
        <f t="shared" si="0"/>
        <v>575.17697926037624</v>
      </c>
      <c r="G58" s="3">
        <f t="shared" si="4"/>
        <v>539.22841805660278</v>
      </c>
      <c r="H58" s="3">
        <f t="shared" si="5"/>
        <v>1905.2737437999963</v>
      </c>
      <c r="I58" s="3">
        <f t="shared" si="6"/>
        <v>575.17697926037624</v>
      </c>
      <c r="J58" s="3">
        <f t="shared" si="7"/>
        <v>1186.3025197245261</v>
      </c>
    </row>
    <row r="59" spans="1:20" x14ac:dyDescent="0.3">
      <c r="B59" s="2" t="s">
        <v>28</v>
      </c>
      <c r="C59" s="2">
        <v>67</v>
      </c>
      <c r="D59" s="3">
        <v>17.974280601886758</v>
      </c>
      <c r="E59" s="3">
        <f t="shared" si="0"/>
        <v>1204.2768003264127</v>
      </c>
      <c r="G59" s="3">
        <f t="shared" si="4"/>
        <v>557.20269865848945</v>
      </c>
      <c r="H59" s="3">
        <f t="shared" si="5"/>
        <v>1977.1708662075434</v>
      </c>
      <c r="I59" s="3">
        <f t="shared" si="6"/>
        <v>1204.2768003264127</v>
      </c>
      <c r="J59" s="3">
        <f t="shared" si="7"/>
        <v>1150.3539585207525</v>
      </c>
      <c r="L59" s="25" t="s">
        <v>98</v>
      </c>
      <c r="M59" s="25"/>
      <c r="N59" s="25"/>
      <c r="O59" s="25" t="s">
        <v>99</v>
      </c>
      <c r="P59" s="25"/>
      <c r="Q59" s="25"/>
      <c r="R59" s="25" t="s">
        <v>100</v>
      </c>
      <c r="S59" s="25"/>
      <c r="T59" s="25"/>
    </row>
    <row r="60" spans="1:20" ht="17.25" thickBot="1" x14ac:dyDescent="0.35">
      <c r="B60" s="2" t="s">
        <v>29</v>
      </c>
      <c r="C60" s="2">
        <v>135</v>
      </c>
      <c r="D60" s="3">
        <v>17.974280601886758</v>
      </c>
      <c r="E60" s="3">
        <f t="shared" si="0"/>
        <v>2426.5278812547122</v>
      </c>
      <c r="H60" s="3">
        <f t="shared" si="5"/>
        <v>1042.508274909432</v>
      </c>
      <c r="I60" s="3">
        <f t="shared" si="6"/>
        <v>2426.5278812547122</v>
      </c>
      <c r="J60" s="3">
        <f t="shared" si="7"/>
        <v>503.2798568528292</v>
      </c>
      <c r="L60" s="14" t="s">
        <v>68</v>
      </c>
      <c r="M60" s="14" t="s">
        <v>76</v>
      </c>
      <c r="N60" s="14" t="s">
        <v>70</v>
      </c>
      <c r="O60" s="14" t="s">
        <v>68</v>
      </c>
      <c r="P60" s="14" t="s">
        <v>76</v>
      </c>
      <c r="Q60" s="14" t="s">
        <v>70</v>
      </c>
      <c r="R60" s="14" t="s">
        <v>68</v>
      </c>
      <c r="S60" s="14" t="s">
        <v>76</v>
      </c>
      <c r="T60" s="14" t="s">
        <v>70</v>
      </c>
    </row>
    <row r="61" spans="1:20" ht="17.25" thickBot="1" x14ac:dyDescent="0.35">
      <c r="B61" s="2" t="s">
        <v>29</v>
      </c>
      <c r="C61" s="2">
        <v>146</v>
      </c>
      <c r="D61" s="3">
        <v>17.974280601886758</v>
      </c>
      <c r="E61" s="3">
        <f t="shared" si="0"/>
        <v>2624.2449678754665</v>
      </c>
      <c r="H61" s="3">
        <f t="shared" si="5"/>
        <v>754.9197852792438</v>
      </c>
      <c r="I61" s="3">
        <f t="shared" si="6"/>
        <v>2624.2449678754665</v>
      </c>
      <c r="J61" s="3">
        <f t="shared" si="7"/>
        <v>754.9197852792438</v>
      </c>
      <c r="L61" s="19">
        <f>P117</f>
        <v>0.32589185438778323</v>
      </c>
      <c r="M61" s="19" t="s">
        <v>77</v>
      </c>
      <c r="N61" s="19" t="s">
        <v>78</v>
      </c>
      <c r="O61" s="19">
        <f>T117</f>
        <v>9.9477807902616181E-3</v>
      </c>
      <c r="P61" s="19" t="s">
        <v>71</v>
      </c>
      <c r="Q61" s="19" t="s">
        <v>72</v>
      </c>
      <c r="R61" s="19">
        <f>X118</f>
        <v>1.6605033149732031E-2</v>
      </c>
      <c r="S61" s="19" t="s">
        <v>101</v>
      </c>
      <c r="T61" s="19" t="s">
        <v>72</v>
      </c>
    </row>
    <row r="62" spans="1:20" x14ac:dyDescent="0.3">
      <c r="B62" s="2" t="s">
        <v>29</v>
      </c>
      <c r="C62" s="2">
        <v>108</v>
      </c>
      <c r="D62" s="3">
        <v>17.974280601886758</v>
      </c>
      <c r="E62" s="3">
        <f t="shared" si="0"/>
        <v>1941.2223050037699</v>
      </c>
      <c r="H62" s="3">
        <f t="shared" si="5"/>
        <v>736.94550467735701</v>
      </c>
      <c r="I62" s="3">
        <f t="shared" si="6"/>
        <v>1941.2223050037699</v>
      </c>
      <c r="J62" s="3">
        <f t="shared" si="7"/>
        <v>826.81690768679084</v>
      </c>
    </row>
    <row r="63" spans="1:20" x14ac:dyDescent="0.3">
      <c r="B63" s="2" t="s">
        <v>30</v>
      </c>
      <c r="C63" s="2">
        <v>139</v>
      </c>
      <c r="D63" s="3">
        <v>17.974280601886758</v>
      </c>
      <c r="E63" s="3">
        <f t="shared" si="0"/>
        <v>2498.4250036622593</v>
      </c>
      <c r="H63" s="3">
        <f>E48</f>
        <v>1527.8138511603745</v>
      </c>
      <c r="I63" s="3">
        <f t="shared" si="6"/>
        <v>2498.4250036622593</v>
      </c>
      <c r="J63" s="3"/>
    </row>
    <row r="64" spans="1:20" x14ac:dyDescent="0.3">
      <c r="B64" s="2" t="s">
        <v>30</v>
      </c>
      <c r="C64" s="2">
        <v>135</v>
      </c>
      <c r="D64" s="3">
        <v>17.974280601886758</v>
      </c>
      <c r="E64" s="3">
        <f t="shared" si="0"/>
        <v>2426.5278812547122</v>
      </c>
      <c r="H64" s="3">
        <f t="shared" si="5"/>
        <v>1294.1482033358466</v>
      </c>
      <c r="I64" s="3">
        <f t="shared" si="6"/>
        <v>2426.5278812547122</v>
      </c>
    </row>
    <row r="65" spans="1:25" ht="17.25" thickBot="1" x14ac:dyDescent="0.35">
      <c r="A65" s="10"/>
      <c r="B65" s="10" t="s">
        <v>30</v>
      </c>
      <c r="C65" s="10">
        <v>61</v>
      </c>
      <c r="D65" s="11">
        <v>17.974280601886758</v>
      </c>
      <c r="E65" s="11">
        <f t="shared" si="0"/>
        <v>1096.4311167150922</v>
      </c>
      <c r="G65" s="10"/>
      <c r="H65" s="11">
        <f t="shared" si="5"/>
        <v>1258.199642132073</v>
      </c>
      <c r="I65" s="11">
        <f t="shared" si="6"/>
        <v>1096.4311167150922</v>
      </c>
      <c r="J65" s="10"/>
    </row>
    <row r="67" spans="1:25" x14ac:dyDescent="0.3">
      <c r="A67" s="27" t="s">
        <v>31</v>
      </c>
      <c r="B67" s="27"/>
      <c r="C67" s="27"/>
      <c r="D67" s="27"/>
      <c r="E67" s="27"/>
      <c r="G67" s="24" t="s">
        <v>102</v>
      </c>
      <c r="H67" s="24"/>
      <c r="I67" s="24"/>
      <c r="J67" s="24"/>
      <c r="K67" s="24"/>
      <c r="L67" s="24"/>
      <c r="M67" s="24"/>
      <c r="O67" s="24" t="s">
        <v>95</v>
      </c>
      <c r="P67" s="24"/>
      <c r="Q67" s="24"/>
      <c r="S67" s="24" t="s">
        <v>96</v>
      </c>
      <c r="T67" s="24"/>
      <c r="U67" s="24"/>
      <c r="W67" s="24" t="s">
        <v>97</v>
      </c>
      <c r="X67" s="24"/>
      <c r="Y67" s="24"/>
    </row>
    <row r="68" spans="1:25" x14ac:dyDescent="0.3">
      <c r="A68" s="26" t="s">
        <v>32</v>
      </c>
      <c r="B68" s="26"/>
      <c r="C68" s="26"/>
      <c r="D68" s="26"/>
      <c r="E68" s="26"/>
      <c r="G68" s="23" t="s">
        <v>47</v>
      </c>
      <c r="H68" s="23"/>
      <c r="I68" s="23"/>
      <c r="J68" s="23"/>
      <c r="K68" s="23"/>
      <c r="L68" s="23"/>
      <c r="M68" s="23"/>
      <c r="O68" s="23" t="s">
        <v>79</v>
      </c>
      <c r="P68" s="23"/>
      <c r="Q68" s="23"/>
      <c r="S68" s="23" t="s">
        <v>79</v>
      </c>
      <c r="T68" s="23"/>
      <c r="U68" s="23"/>
      <c r="W68" s="23" t="s">
        <v>79</v>
      </c>
      <c r="X68" s="23"/>
      <c r="Y68" s="23"/>
    </row>
    <row r="69" spans="1:25" ht="17.25" thickBot="1" x14ac:dyDescent="0.35">
      <c r="A69" s="1" t="s">
        <v>1</v>
      </c>
      <c r="B69" s="1" t="s">
        <v>35</v>
      </c>
      <c r="C69" s="1" t="s">
        <v>36</v>
      </c>
      <c r="D69" s="1" t="s">
        <v>37</v>
      </c>
      <c r="E69" s="1" t="s">
        <v>38</v>
      </c>
      <c r="G69"/>
      <c r="H69"/>
      <c r="I69"/>
      <c r="J69"/>
      <c r="K69"/>
      <c r="L69"/>
      <c r="M69"/>
      <c r="O69"/>
      <c r="P69"/>
      <c r="Q69"/>
      <c r="S69"/>
      <c r="T69"/>
      <c r="U69"/>
      <c r="W69"/>
      <c r="X69"/>
      <c r="Y69"/>
    </row>
    <row r="70" spans="1:25" ht="17.25" thickBot="1" x14ac:dyDescent="0.35">
      <c r="A70" s="2" t="s">
        <v>6</v>
      </c>
      <c r="B70" s="12">
        <f>AVERAGE(E3:E11)</f>
        <v>764.90549672473662</v>
      </c>
      <c r="C70" s="12">
        <f>STDEV(E3:E11)</f>
        <v>222.16805434390872</v>
      </c>
      <c r="D70" s="12">
        <f>B70/$B$70</f>
        <v>1</v>
      </c>
      <c r="E70" s="12">
        <f>(D70-1)*100</f>
        <v>0</v>
      </c>
      <c r="G70" t="s">
        <v>48</v>
      </c>
      <c r="H70"/>
      <c r="I70"/>
      <c r="J70"/>
      <c r="K70"/>
      <c r="L70"/>
      <c r="M70"/>
      <c r="O70" s="17"/>
      <c r="P70" s="17" t="s">
        <v>80</v>
      </c>
      <c r="Q70" s="17" t="s">
        <v>81</v>
      </c>
      <c r="S70" s="17"/>
      <c r="T70" s="17" t="s">
        <v>80</v>
      </c>
      <c r="U70" s="17" t="s">
        <v>81</v>
      </c>
      <c r="W70" s="17"/>
      <c r="X70" s="17" t="s">
        <v>80</v>
      </c>
      <c r="Y70" s="17" t="s">
        <v>81</v>
      </c>
    </row>
    <row r="71" spans="1:25" x14ac:dyDescent="0.3">
      <c r="A71" s="2" t="s">
        <v>33</v>
      </c>
      <c r="B71" s="12">
        <f>AVERAGE(E24:E35)</f>
        <v>1111.4096838833311</v>
      </c>
      <c r="C71" s="12">
        <f>STDEV(E24:E35)</f>
        <v>309.32035273430972</v>
      </c>
      <c r="D71" s="12">
        <f t="shared" ref="D71:D72" si="8">B71/$B$70</f>
        <v>1.453002610966057</v>
      </c>
      <c r="E71" s="12">
        <f t="shared" ref="E71:E72" si="9">(D71-1)*100</f>
        <v>45.300261096605695</v>
      </c>
      <c r="G71" s="17" t="s">
        <v>49</v>
      </c>
      <c r="H71" s="17" t="s">
        <v>3</v>
      </c>
      <c r="I71" s="17" t="s">
        <v>50</v>
      </c>
      <c r="J71" s="17" t="s">
        <v>51</v>
      </c>
      <c r="K71" s="17" t="s">
        <v>52</v>
      </c>
      <c r="L71"/>
      <c r="M71"/>
      <c r="O71" t="s">
        <v>82</v>
      </c>
      <c r="P71">
        <v>764.90549672473662</v>
      </c>
      <c r="Q71">
        <v>1219.8545101813811</v>
      </c>
      <c r="S71" t="s">
        <v>82</v>
      </c>
      <c r="T71">
        <v>764.90549672473662</v>
      </c>
      <c r="U71">
        <v>1437.9424481509407</v>
      </c>
      <c r="W71" t="s">
        <v>82</v>
      </c>
      <c r="X71">
        <v>764.90549672473662</v>
      </c>
      <c r="Y71">
        <v>876.24617934197931</v>
      </c>
    </row>
    <row r="72" spans="1:25" x14ac:dyDescent="0.3">
      <c r="A72" s="2" t="s">
        <v>34</v>
      </c>
      <c r="B72" s="12">
        <f>AVERAGE(E36:E50)</f>
        <v>1219.8545101813811</v>
      </c>
      <c r="C72" s="12">
        <f>STDEV(E36:E50)</f>
        <v>411.27431414521533</v>
      </c>
      <c r="D72" s="12">
        <f t="shared" si="8"/>
        <v>1.5947780678851169</v>
      </c>
      <c r="E72" s="12">
        <f t="shared" si="9"/>
        <v>59.477806788511685</v>
      </c>
      <c r="G72" t="s">
        <v>53</v>
      </c>
      <c r="H72">
        <v>9</v>
      </c>
      <c r="I72">
        <v>6884.1494705226296</v>
      </c>
      <c r="J72">
        <v>764.90549672473662</v>
      </c>
      <c r="K72">
        <v>49358.644370957976</v>
      </c>
      <c r="L72"/>
      <c r="M72"/>
      <c r="O72" t="s">
        <v>52</v>
      </c>
      <c r="P72">
        <v>49358.644370957976</v>
      </c>
      <c r="Q72">
        <v>169146.56147561729</v>
      </c>
      <c r="S72" t="s">
        <v>52</v>
      </c>
      <c r="T72">
        <v>49358.644370957976</v>
      </c>
      <c r="U72">
        <v>537411.79174014798</v>
      </c>
      <c r="W72" t="s">
        <v>52</v>
      </c>
      <c r="X72">
        <v>49358.644370957976</v>
      </c>
      <c r="Y72">
        <v>41125.948828027162</v>
      </c>
    </row>
    <row r="73" spans="1:25" x14ac:dyDescent="0.3">
      <c r="G73" t="s">
        <v>54</v>
      </c>
      <c r="H73">
        <v>15</v>
      </c>
      <c r="I73">
        <v>18297.817652720718</v>
      </c>
      <c r="J73">
        <v>1219.8545101813811</v>
      </c>
      <c r="K73">
        <v>169146.56147561729</v>
      </c>
      <c r="L73"/>
      <c r="M73"/>
      <c r="O73" t="s">
        <v>83</v>
      </c>
      <c r="P73">
        <v>9</v>
      </c>
      <c r="Q73">
        <v>15</v>
      </c>
      <c r="S73" t="s">
        <v>83</v>
      </c>
      <c r="T73">
        <v>9</v>
      </c>
      <c r="U73">
        <v>15</v>
      </c>
      <c r="W73" t="s">
        <v>83</v>
      </c>
      <c r="X73">
        <v>9</v>
      </c>
      <c r="Y73">
        <v>12</v>
      </c>
    </row>
    <row r="74" spans="1:25" x14ac:dyDescent="0.3">
      <c r="A74" s="26" t="s">
        <v>43</v>
      </c>
      <c r="B74" s="26"/>
      <c r="C74" s="26"/>
      <c r="D74" s="26"/>
      <c r="E74" s="26"/>
      <c r="G74" t="s">
        <v>55</v>
      </c>
      <c r="H74">
        <v>15</v>
      </c>
      <c r="I74">
        <v>21569.136722264109</v>
      </c>
      <c r="J74">
        <v>1437.9424481509407</v>
      </c>
      <c r="K74">
        <v>537411.79174014798</v>
      </c>
      <c r="L74"/>
      <c r="M74"/>
      <c r="O74" t="s">
        <v>59</v>
      </c>
      <c r="P74">
        <v>8</v>
      </c>
      <c r="Q74">
        <v>14</v>
      </c>
      <c r="S74" t="s">
        <v>59</v>
      </c>
      <c r="T74">
        <v>8</v>
      </c>
      <c r="U74">
        <v>14</v>
      </c>
      <c r="W74" t="s">
        <v>59</v>
      </c>
      <c r="X74">
        <v>8</v>
      </c>
      <c r="Y74">
        <v>11</v>
      </c>
    </row>
    <row r="75" spans="1:25" ht="17.25" thickBot="1" x14ac:dyDescent="0.35">
      <c r="A75" s="1" t="s">
        <v>1</v>
      </c>
      <c r="B75" s="1" t="s">
        <v>35</v>
      </c>
      <c r="C75" s="1" t="s">
        <v>36</v>
      </c>
      <c r="D75" s="1" t="s">
        <v>37</v>
      </c>
      <c r="E75" s="1" t="s">
        <v>38</v>
      </c>
      <c r="G75" s="16" t="s">
        <v>103</v>
      </c>
      <c r="H75" s="16">
        <v>12</v>
      </c>
      <c r="I75" s="16">
        <v>10514.954152103752</v>
      </c>
      <c r="J75" s="16">
        <v>876.24617934197931</v>
      </c>
      <c r="K75" s="16">
        <v>41125.948828027162</v>
      </c>
      <c r="L75"/>
      <c r="M75"/>
      <c r="O75" t="s">
        <v>61</v>
      </c>
      <c r="P75">
        <v>0.291809918808625</v>
      </c>
      <c r="Q75"/>
      <c r="S75" t="s">
        <v>61</v>
      </c>
      <c r="T75">
        <v>9.1845108591930777E-2</v>
      </c>
      <c r="U75"/>
      <c r="W75" t="s">
        <v>61</v>
      </c>
      <c r="X75">
        <v>1.2001825070919767</v>
      </c>
      <c r="Y75"/>
    </row>
    <row r="76" spans="1:25" x14ac:dyDescent="0.3">
      <c r="A76" s="2" t="s">
        <v>6</v>
      </c>
      <c r="B76" s="12">
        <f>AVERAGE(E3:E11)</f>
        <v>764.90549672473662</v>
      </c>
      <c r="C76" s="12">
        <f>STDEV(E3:E11)</f>
        <v>222.16805434390872</v>
      </c>
      <c r="D76" s="12">
        <f>B76/$B$76</f>
        <v>1</v>
      </c>
      <c r="E76" s="12">
        <f>(D76-1)*100</f>
        <v>0</v>
      </c>
      <c r="G76"/>
      <c r="H76"/>
      <c r="I76"/>
      <c r="J76"/>
      <c r="K76"/>
      <c r="L76"/>
      <c r="M76"/>
      <c r="O76" s="21" t="s">
        <v>84</v>
      </c>
      <c r="P76" s="21">
        <v>4.2742072819249577E-2</v>
      </c>
      <c r="Q76" s="21"/>
      <c r="S76" s="21" t="s">
        <v>84</v>
      </c>
      <c r="T76" s="21">
        <v>1.0181782155431751E-3</v>
      </c>
      <c r="U76" s="21"/>
      <c r="W76" s="21" t="s">
        <v>84</v>
      </c>
      <c r="X76" s="21">
        <v>0.37958181406480157</v>
      </c>
      <c r="Y76" s="21"/>
    </row>
    <row r="77" spans="1:25" ht="17.25" thickBot="1" x14ac:dyDescent="0.35">
      <c r="A77" s="2" t="s">
        <v>41</v>
      </c>
      <c r="B77" s="12">
        <f>AVERAGE(E36:E50)</f>
        <v>1219.8545101813811</v>
      </c>
      <c r="C77" s="12">
        <f>STDEV(E36:E50)</f>
        <v>411.27431414521533</v>
      </c>
      <c r="D77" s="12">
        <f t="shared" ref="D77:D79" si="10">B77/$B$76</f>
        <v>1.5947780678851169</v>
      </c>
      <c r="E77" s="12">
        <f t="shared" ref="E77:E79" si="11">(D77-1)*100</f>
        <v>59.477806788511685</v>
      </c>
      <c r="G77"/>
      <c r="H77"/>
      <c r="I77"/>
      <c r="J77"/>
      <c r="K77"/>
      <c r="L77"/>
      <c r="M77"/>
      <c r="O77" s="16" t="s">
        <v>85</v>
      </c>
      <c r="P77" s="16">
        <v>0.3088919350224848</v>
      </c>
      <c r="Q77" s="16"/>
      <c r="S77" s="16" t="s">
        <v>85</v>
      </c>
      <c r="T77" s="16">
        <v>0.3088919350224848</v>
      </c>
      <c r="U77" s="16"/>
      <c r="W77" s="16" t="s">
        <v>85</v>
      </c>
      <c r="X77" s="16">
        <v>2.947990318638638</v>
      </c>
      <c r="Y77" s="16"/>
    </row>
    <row r="78" spans="1:25" ht="17.25" thickBot="1" x14ac:dyDescent="0.35">
      <c r="A78" s="2" t="s">
        <v>25</v>
      </c>
      <c r="B78" s="12">
        <f>AVERAGE(E51:E65)</f>
        <v>1437.9424481509407</v>
      </c>
      <c r="C78" s="12">
        <f>STDEV(E51:E65)</f>
        <v>733.08375492855384</v>
      </c>
      <c r="D78" s="12">
        <f t="shared" si="10"/>
        <v>1.879895561357702</v>
      </c>
      <c r="E78" s="12">
        <f t="shared" si="11"/>
        <v>87.989556135770201</v>
      </c>
      <c r="G78" t="s">
        <v>56</v>
      </c>
      <c r="H78"/>
      <c r="I78"/>
      <c r="J78"/>
      <c r="K78"/>
      <c r="L78"/>
      <c r="M78"/>
    </row>
    <row r="79" spans="1:25" x14ac:dyDescent="0.3">
      <c r="A79" s="2" t="s">
        <v>10</v>
      </c>
      <c r="B79" s="12">
        <f>AVERAGE(E12:E23)</f>
        <v>876.24617934197931</v>
      </c>
      <c r="C79" s="12">
        <f>STDEV(E12:E23)</f>
        <v>202.79533729360534</v>
      </c>
      <c r="D79" s="12">
        <f t="shared" si="10"/>
        <v>1.1455613577023496</v>
      </c>
      <c r="E79" s="12">
        <f t="shared" si="11"/>
        <v>14.556135770234956</v>
      </c>
      <c r="G79" s="17" t="s">
        <v>57</v>
      </c>
      <c r="H79" s="17" t="s">
        <v>58</v>
      </c>
      <c r="I79" s="17" t="s">
        <v>59</v>
      </c>
      <c r="J79" s="17" t="s">
        <v>60</v>
      </c>
      <c r="K79" s="17" t="s">
        <v>61</v>
      </c>
      <c r="L79" s="20" t="s">
        <v>62</v>
      </c>
      <c r="M79" s="17" t="s">
        <v>63</v>
      </c>
      <c r="O79" s="23" t="s">
        <v>94</v>
      </c>
      <c r="P79" s="23"/>
      <c r="Q79" s="23"/>
      <c r="S79" s="23" t="s">
        <v>94</v>
      </c>
      <c r="T79" s="23"/>
      <c r="U79" s="23"/>
      <c r="W79" s="23" t="s">
        <v>86</v>
      </c>
      <c r="X79" s="23"/>
      <c r="Y79" s="23"/>
    </row>
    <row r="80" spans="1:25" ht="17.25" thickBot="1" x14ac:dyDescent="0.35">
      <c r="G80" t="s">
        <v>64</v>
      </c>
      <c r="H80">
        <v>3513276.6175129768</v>
      </c>
      <c r="I80">
        <v>3</v>
      </c>
      <c r="J80">
        <v>1171092.2058376588</v>
      </c>
      <c r="K80">
        <v>5.1253344839204278</v>
      </c>
      <c r="L80" s="21">
        <v>3.7764444162937667E-3</v>
      </c>
      <c r="M80">
        <v>2.8023551760961714</v>
      </c>
      <c r="O80"/>
      <c r="P80"/>
      <c r="Q80"/>
      <c r="S80"/>
      <c r="T80"/>
      <c r="U80"/>
      <c r="W80"/>
      <c r="X80"/>
      <c r="Y80"/>
    </row>
    <row r="81" spans="7:25" x14ac:dyDescent="0.3">
      <c r="G81" t="s">
        <v>65</v>
      </c>
      <c r="H81">
        <v>10739071.537096679</v>
      </c>
      <c r="I81">
        <v>47</v>
      </c>
      <c r="J81">
        <v>228490.88376801446</v>
      </c>
      <c r="K81"/>
      <c r="L81" s="21"/>
      <c r="M81"/>
      <c r="O81" s="17"/>
      <c r="P81" s="17" t="s">
        <v>80</v>
      </c>
      <c r="Q81" s="17" t="s">
        <v>81</v>
      </c>
      <c r="S81" s="17"/>
      <c r="T81" s="17" t="s">
        <v>80</v>
      </c>
      <c r="U81" s="17" t="s">
        <v>81</v>
      </c>
      <c r="W81" s="17"/>
      <c r="X81" s="17" t="s">
        <v>80</v>
      </c>
      <c r="Y81" s="17" t="s">
        <v>81</v>
      </c>
    </row>
    <row r="82" spans="7:25" x14ac:dyDescent="0.3">
      <c r="G82"/>
      <c r="H82"/>
      <c r="I82"/>
      <c r="J82"/>
      <c r="K82"/>
      <c r="L82" s="21"/>
      <c r="M82"/>
      <c r="O82" t="s">
        <v>82</v>
      </c>
      <c r="P82">
        <v>764.90549672473662</v>
      </c>
      <c r="Q82">
        <v>1219.8545101813811</v>
      </c>
      <c r="S82" t="s">
        <v>82</v>
      </c>
      <c r="T82">
        <v>764.90549672473662</v>
      </c>
      <c r="U82">
        <v>1437.9424481509407</v>
      </c>
      <c r="W82" t="s">
        <v>82</v>
      </c>
      <c r="X82">
        <v>764.90549672473662</v>
      </c>
      <c r="Y82">
        <v>876.24617934197931</v>
      </c>
    </row>
    <row r="83" spans="7:25" ht="17.25" thickBot="1" x14ac:dyDescent="0.35">
      <c r="G83" s="16" t="s">
        <v>66</v>
      </c>
      <c r="H83" s="16">
        <v>14252348.154609656</v>
      </c>
      <c r="I83" s="16">
        <v>50</v>
      </c>
      <c r="J83" s="16"/>
      <c r="K83" s="16"/>
      <c r="L83" s="22"/>
      <c r="M83" s="16"/>
      <c r="O83" t="s">
        <v>52</v>
      </c>
      <c r="P83">
        <v>49358.644370957976</v>
      </c>
      <c r="Q83">
        <v>169146.56147561729</v>
      </c>
      <c r="S83" t="s">
        <v>52</v>
      </c>
      <c r="T83">
        <v>49358.644370957976</v>
      </c>
      <c r="U83">
        <v>537411.79174014798</v>
      </c>
      <c r="W83" t="s">
        <v>52</v>
      </c>
      <c r="X83">
        <v>49358.644370957976</v>
      </c>
      <c r="Y83">
        <v>41125.948828027162</v>
      </c>
    </row>
    <row r="84" spans="7:25" x14ac:dyDescent="0.3">
      <c r="O84" t="s">
        <v>83</v>
      </c>
      <c r="P84">
        <v>9</v>
      </c>
      <c r="Q84">
        <v>15</v>
      </c>
      <c r="S84" t="s">
        <v>83</v>
      </c>
      <c r="T84">
        <v>9</v>
      </c>
      <c r="U84">
        <v>15</v>
      </c>
      <c r="W84" t="s">
        <v>83</v>
      </c>
      <c r="X84">
        <v>9</v>
      </c>
      <c r="Y84">
        <v>12</v>
      </c>
    </row>
    <row r="85" spans="7:25" x14ac:dyDescent="0.3">
      <c r="O85" t="s">
        <v>88</v>
      </c>
      <c r="P85">
        <v>0</v>
      </c>
      <c r="Q85"/>
      <c r="S85" t="s">
        <v>88</v>
      </c>
      <c r="T85">
        <v>0</v>
      </c>
      <c r="U85"/>
      <c r="W85" t="s">
        <v>87</v>
      </c>
      <c r="X85">
        <v>44592.346951366453</v>
      </c>
      <c r="Y85"/>
    </row>
    <row r="86" spans="7:25" x14ac:dyDescent="0.3">
      <c r="O86" t="s">
        <v>59</v>
      </c>
      <c r="P86">
        <v>22</v>
      </c>
      <c r="Q86"/>
      <c r="S86" t="s">
        <v>59</v>
      </c>
      <c r="T86">
        <v>18</v>
      </c>
      <c r="U86"/>
      <c r="W86" t="s">
        <v>88</v>
      </c>
      <c r="X86">
        <v>0</v>
      </c>
      <c r="Y86"/>
    </row>
    <row r="87" spans="7:25" x14ac:dyDescent="0.3">
      <c r="O87" t="s">
        <v>89</v>
      </c>
      <c r="P87">
        <v>-3.5141172383877191</v>
      </c>
      <c r="Q87"/>
      <c r="S87" t="s">
        <v>89</v>
      </c>
      <c r="T87">
        <v>-3.3113274581345773</v>
      </c>
      <c r="U87"/>
      <c r="W87" t="s">
        <v>59</v>
      </c>
      <c r="X87">
        <v>19</v>
      </c>
      <c r="Y87"/>
    </row>
    <row r="88" spans="7:25" x14ac:dyDescent="0.3">
      <c r="O88" t="s">
        <v>90</v>
      </c>
      <c r="P88">
        <v>9.783361858840961E-4</v>
      </c>
      <c r="Q88"/>
      <c r="S88" t="s">
        <v>90</v>
      </c>
      <c r="T88">
        <v>1.9414866813307408E-3</v>
      </c>
      <c r="U88"/>
      <c r="W88" t="s">
        <v>89</v>
      </c>
      <c r="X88">
        <v>-1.1957102295994639</v>
      </c>
      <c r="Y88"/>
    </row>
    <row r="89" spans="7:25" x14ac:dyDescent="0.3">
      <c r="O89" t="s">
        <v>91</v>
      </c>
      <c r="P89">
        <v>1.7171443743802424</v>
      </c>
      <c r="Q89"/>
      <c r="S89" t="s">
        <v>91</v>
      </c>
      <c r="T89">
        <v>1.7340636066175394</v>
      </c>
      <c r="U89"/>
      <c r="W89" t="s">
        <v>90</v>
      </c>
      <c r="X89">
        <v>0.12326001629327751</v>
      </c>
      <c r="Y89"/>
    </row>
    <row r="90" spans="7:25" x14ac:dyDescent="0.3">
      <c r="O90" s="21" t="s">
        <v>92</v>
      </c>
      <c r="P90" s="21">
        <v>1.9566723717681922E-3</v>
      </c>
      <c r="Q90" s="21"/>
      <c r="S90" s="21" t="s">
        <v>92</v>
      </c>
      <c r="T90" s="21">
        <v>3.8829733626614816E-3</v>
      </c>
      <c r="U90" s="21"/>
      <c r="W90" t="s">
        <v>91</v>
      </c>
      <c r="X90">
        <v>1.7291328115213698</v>
      </c>
      <c r="Y90"/>
    </row>
    <row r="91" spans="7:25" ht="17.25" thickBot="1" x14ac:dyDescent="0.35">
      <c r="O91" s="16" t="s">
        <v>93</v>
      </c>
      <c r="P91" s="16">
        <v>2.0738730679040258</v>
      </c>
      <c r="Q91" s="16"/>
      <c r="S91" s="16" t="s">
        <v>93</v>
      </c>
      <c r="T91" s="16">
        <v>2.1009220402410378</v>
      </c>
      <c r="U91" s="16"/>
      <c r="W91" s="21" t="s">
        <v>92</v>
      </c>
      <c r="X91" s="21">
        <v>0.24652003258655503</v>
      </c>
      <c r="Y91" s="21"/>
    </row>
    <row r="92" spans="7:25" ht="17.25" thickBot="1" x14ac:dyDescent="0.35">
      <c r="W92" s="16" t="s">
        <v>93</v>
      </c>
      <c r="X92" s="16">
        <v>2.0930240544083096</v>
      </c>
      <c r="Y92" s="16"/>
    </row>
    <row r="93" spans="7:25" x14ac:dyDescent="0.3">
      <c r="W93" s="28"/>
      <c r="X93" s="28"/>
      <c r="Y93" s="28"/>
    </row>
    <row r="94" spans="7:25" x14ac:dyDescent="0.3">
      <c r="O94" s="24" t="s">
        <v>98</v>
      </c>
      <c r="P94" s="24"/>
      <c r="Q94" s="24"/>
      <c r="S94" s="24" t="s">
        <v>99</v>
      </c>
      <c r="T94" s="24"/>
      <c r="U94" s="24"/>
      <c r="W94" s="24" t="s">
        <v>100</v>
      </c>
      <c r="X94" s="24"/>
      <c r="Y94" s="24"/>
    </row>
    <row r="95" spans="7:25" x14ac:dyDescent="0.3">
      <c r="O95" s="23" t="s">
        <v>79</v>
      </c>
      <c r="P95" s="23"/>
      <c r="Q95" s="23"/>
      <c r="S95" s="23" t="s">
        <v>79</v>
      </c>
      <c r="T95" s="23"/>
      <c r="U95" s="23"/>
      <c r="W95" s="23" t="s">
        <v>79</v>
      </c>
      <c r="X95" s="23"/>
      <c r="Y95" s="23"/>
    </row>
    <row r="96" spans="7:25" ht="17.25" thickBot="1" x14ac:dyDescent="0.35">
      <c r="O96"/>
      <c r="P96"/>
      <c r="Q96"/>
      <c r="S96"/>
      <c r="T96"/>
      <c r="U96"/>
      <c r="W96"/>
      <c r="X96"/>
      <c r="Y96"/>
    </row>
    <row r="97" spans="15:25" x14ac:dyDescent="0.3">
      <c r="O97" s="17"/>
      <c r="P97" s="17" t="s">
        <v>80</v>
      </c>
      <c r="Q97" s="17" t="s">
        <v>81</v>
      </c>
      <c r="S97" s="17"/>
      <c r="T97" s="17" t="s">
        <v>80</v>
      </c>
      <c r="U97" s="17" t="s">
        <v>81</v>
      </c>
      <c r="W97" s="17"/>
      <c r="X97" s="17" t="s">
        <v>80</v>
      </c>
      <c r="Y97" s="17" t="s">
        <v>81</v>
      </c>
    </row>
    <row r="98" spans="15:25" x14ac:dyDescent="0.3">
      <c r="O98" t="s">
        <v>82</v>
      </c>
      <c r="P98">
        <v>1219.8545101813811</v>
      </c>
      <c r="Q98">
        <v>1437.9424481509407</v>
      </c>
      <c r="S98" t="s">
        <v>82</v>
      </c>
      <c r="T98">
        <v>1219.8545101813811</v>
      </c>
      <c r="U98">
        <v>876.24617934197931</v>
      </c>
      <c r="W98" t="s">
        <v>82</v>
      </c>
      <c r="X98">
        <v>1437.9424481509407</v>
      </c>
      <c r="Y98">
        <v>876.24617934197931</v>
      </c>
    </row>
    <row r="99" spans="15:25" x14ac:dyDescent="0.3">
      <c r="O99" t="s">
        <v>52</v>
      </c>
      <c r="P99">
        <v>169146.56147561729</v>
      </c>
      <c r="Q99">
        <v>537411.79174014798</v>
      </c>
      <c r="S99" t="s">
        <v>52</v>
      </c>
      <c r="T99">
        <v>169146.56147561729</v>
      </c>
      <c r="U99">
        <v>41125.948828027162</v>
      </c>
      <c r="W99" t="s">
        <v>52</v>
      </c>
      <c r="X99">
        <v>537411.79174014798</v>
      </c>
      <c r="Y99">
        <v>41125.948828027162</v>
      </c>
    </row>
    <row r="100" spans="15:25" x14ac:dyDescent="0.3">
      <c r="O100" t="s">
        <v>83</v>
      </c>
      <c r="P100">
        <v>15</v>
      </c>
      <c r="Q100">
        <v>15</v>
      </c>
      <c r="S100" t="s">
        <v>83</v>
      </c>
      <c r="T100">
        <v>15</v>
      </c>
      <c r="U100">
        <v>12</v>
      </c>
      <c r="W100" t="s">
        <v>83</v>
      </c>
      <c r="X100">
        <v>15</v>
      </c>
      <c r="Y100">
        <v>12</v>
      </c>
    </row>
    <row r="101" spans="15:25" x14ac:dyDescent="0.3">
      <c r="O101" t="s">
        <v>59</v>
      </c>
      <c r="P101">
        <v>14</v>
      </c>
      <c r="Q101">
        <v>14</v>
      </c>
      <c r="S101" t="s">
        <v>59</v>
      </c>
      <c r="T101">
        <v>14</v>
      </c>
      <c r="U101">
        <v>11</v>
      </c>
      <c r="W101" t="s">
        <v>59</v>
      </c>
      <c r="X101">
        <v>14</v>
      </c>
      <c r="Y101">
        <v>11</v>
      </c>
    </row>
    <row r="102" spans="15:25" x14ac:dyDescent="0.3">
      <c r="O102" t="s">
        <v>61</v>
      </c>
      <c r="P102">
        <v>0.31474292911943375</v>
      </c>
      <c r="Q102"/>
      <c r="S102" t="s">
        <v>61</v>
      </c>
      <c r="T102">
        <v>4.1128914054463008</v>
      </c>
      <c r="U102"/>
      <c r="W102" t="s">
        <v>61</v>
      </c>
      <c r="X102">
        <v>13.067462442931021</v>
      </c>
      <c r="Y102"/>
    </row>
    <row r="103" spans="15:25" x14ac:dyDescent="0.3">
      <c r="O103" s="21" t="s">
        <v>84</v>
      </c>
      <c r="P103" s="21">
        <v>1.9209005404316137E-2</v>
      </c>
      <c r="Q103" s="21"/>
      <c r="S103" s="21" t="s">
        <v>84</v>
      </c>
      <c r="T103" s="21">
        <v>1.1808660410737198E-2</v>
      </c>
      <c r="U103" s="21"/>
      <c r="W103" s="21" t="s">
        <v>84</v>
      </c>
      <c r="X103" s="21">
        <v>6.8763364278717331E-5</v>
      </c>
      <c r="Y103" s="21"/>
    </row>
    <row r="104" spans="15:25" ht="17.25" thickBot="1" x14ac:dyDescent="0.35">
      <c r="O104" s="16" t="s">
        <v>85</v>
      </c>
      <c r="P104" s="16">
        <v>0.40262094298131063</v>
      </c>
      <c r="Q104" s="16"/>
      <c r="S104" s="16" t="s">
        <v>85</v>
      </c>
      <c r="T104" s="16">
        <v>2.7386482144734825</v>
      </c>
      <c r="U104" s="16"/>
      <c r="W104" s="16" t="s">
        <v>85</v>
      </c>
      <c r="X104" s="16">
        <v>2.7386482144734825</v>
      </c>
      <c r="Y104" s="16"/>
    </row>
    <row r="106" spans="15:25" x14ac:dyDescent="0.3">
      <c r="O106" s="23" t="s">
        <v>94</v>
      </c>
      <c r="P106" s="23"/>
      <c r="Q106" s="23"/>
      <c r="S106" s="23" t="s">
        <v>94</v>
      </c>
      <c r="T106" s="23"/>
      <c r="U106" s="23"/>
      <c r="W106" s="23" t="s">
        <v>86</v>
      </c>
      <c r="X106" s="23"/>
      <c r="Y106" s="23"/>
    </row>
    <row r="107" spans="15:25" ht="17.25" thickBot="1" x14ac:dyDescent="0.35">
      <c r="O107"/>
      <c r="P107"/>
      <c r="Q107"/>
      <c r="S107"/>
      <c r="T107"/>
      <c r="U107"/>
      <c r="W107"/>
      <c r="X107"/>
      <c r="Y107"/>
    </row>
    <row r="108" spans="15:25" x14ac:dyDescent="0.3">
      <c r="O108" s="17"/>
      <c r="P108" s="17" t="s">
        <v>80</v>
      </c>
      <c r="Q108" s="17" t="s">
        <v>81</v>
      </c>
      <c r="S108" s="17"/>
      <c r="T108" s="17" t="s">
        <v>80</v>
      </c>
      <c r="U108" s="17" t="s">
        <v>81</v>
      </c>
      <c r="W108" s="17"/>
      <c r="X108" s="17" t="s">
        <v>80</v>
      </c>
      <c r="Y108" s="17" t="s">
        <v>81</v>
      </c>
    </row>
    <row r="109" spans="15:25" x14ac:dyDescent="0.3">
      <c r="O109" t="s">
        <v>82</v>
      </c>
      <c r="P109">
        <v>1219.8545101813811</v>
      </c>
      <c r="Q109">
        <v>1437.9424481509407</v>
      </c>
      <c r="S109" t="s">
        <v>82</v>
      </c>
      <c r="T109">
        <v>1219.8545101813811</v>
      </c>
      <c r="U109">
        <v>876.24617934197931</v>
      </c>
      <c r="W109" t="s">
        <v>82</v>
      </c>
      <c r="X109">
        <v>1437.9424481509407</v>
      </c>
      <c r="Y109">
        <v>876.24617934197931</v>
      </c>
    </row>
    <row r="110" spans="15:25" x14ac:dyDescent="0.3">
      <c r="O110" t="s">
        <v>52</v>
      </c>
      <c r="P110">
        <v>169146.56147561729</v>
      </c>
      <c r="Q110">
        <v>537411.79174014798</v>
      </c>
      <c r="S110" t="s">
        <v>52</v>
      </c>
      <c r="T110">
        <v>169146.56147561729</v>
      </c>
      <c r="U110">
        <v>41125.948828027162</v>
      </c>
      <c r="W110" t="s">
        <v>52</v>
      </c>
      <c r="X110">
        <v>537411.79174014798</v>
      </c>
      <c r="Y110">
        <v>41125.948828027162</v>
      </c>
    </row>
    <row r="111" spans="15:25" x14ac:dyDescent="0.3">
      <c r="O111" t="s">
        <v>83</v>
      </c>
      <c r="P111">
        <v>15</v>
      </c>
      <c r="Q111">
        <v>15</v>
      </c>
      <c r="S111" t="s">
        <v>83</v>
      </c>
      <c r="T111">
        <v>15</v>
      </c>
      <c r="U111">
        <v>12</v>
      </c>
      <c r="W111" t="s">
        <v>83</v>
      </c>
      <c r="X111">
        <v>15</v>
      </c>
      <c r="Y111">
        <v>12</v>
      </c>
    </row>
    <row r="112" spans="15:25" x14ac:dyDescent="0.3">
      <c r="O112" t="s">
        <v>88</v>
      </c>
      <c r="P112">
        <v>0</v>
      </c>
      <c r="Q112"/>
      <c r="S112" t="s">
        <v>88</v>
      </c>
      <c r="T112">
        <v>0</v>
      </c>
      <c r="U112"/>
      <c r="W112" t="s">
        <v>87</v>
      </c>
      <c r="X112">
        <v>319046.02085881482</v>
      </c>
      <c r="Y112"/>
    </row>
    <row r="113" spans="15:25" x14ac:dyDescent="0.3">
      <c r="O113" t="s">
        <v>59</v>
      </c>
      <c r="P113">
        <v>22</v>
      </c>
      <c r="Q113"/>
      <c r="S113" t="s">
        <v>59</v>
      </c>
      <c r="T113">
        <v>21</v>
      </c>
      <c r="U113"/>
      <c r="W113" t="s">
        <v>88</v>
      </c>
      <c r="X113">
        <v>0</v>
      </c>
      <c r="Y113"/>
    </row>
    <row r="114" spans="15:25" x14ac:dyDescent="0.3">
      <c r="O114" t="s">
        <v>89</v>
      </c>
      <c r="P114">
        <v>-1.00485467688714</v>
      </c>
      <c r="Q114"/>
      <c r="S114" t="s">
        <v>89</v>
      </c>
      <c r="T114">
        <v>2.8336868024048694</v>
      </c>
      <c r="U114"/>
      <c r="W114" t="s">
        <v>59</v>
      </c>
      <c r="X114">
        <v>25</v>
      </c>
      <c r="Y114"/>
    </row>
    <row r="115" spans="15:25" x14ac:dyDescent="0.3">
      <c r="O115" t="s">
        <v>90</v>
      </c>
      <c r="P115">
        <v>0.16294592719389162</v>
      </c>
      <c r="Q115"/>
      <c r="S115" t="s">
        <v>90</v>
      </c>
      <c r="T115">
        <v>4.9738903951308091E-3</v>
      </c>
      <c r="U115"/>
      <c r="W115" t="s">
        <v>89</v>
      </c>
      <c r="X115">
        <v>2.5676110924142366</v>
      </c>
      <c r="Y115"/>
    </row>
    <row r="116" spans="15:25" x14ac:dyDescent="0.3">
      <c r="O116" t="s">
        <v>91</v>
      </c>
      <c r="P116">
        <v>1.7171443743802424</v>
      </c>
      <c r="Q116"/>
      <c r="S116" t="s">
        <v>91</v>
      </c>
      <c r="T116">
        <v>1.7207429028118781</v>
      </c>
      <c r="U116"/>
      <c r="W116" t="s">
        <v>90</v>
      </c>
      <c r="X116">
        <v>8.3025165748660153E-3</v>
      </c>
      <c r="Y116"/>
    </row>
    <row r="117" spans="15:25" x14ac:dyDescent="0.3">
      <c r="O117" s="21" t="s">
        <v>92</v>
      </c>
      <c r="P117" s="21">
        <v>0.32589185438778323</v>
      </c>
      <c r="Q117" s="21"/>
      <c r="S117" s="21" t="s">
        <v>92</v>
      </c>
      <c r="T117" s="21">
        <v>9.9477807902616181E-3</v>
      </c>
      <c r="U117" s="21"/>
      <c r="W117" t="s">
        <v>91</v>
      </c>
      <c r="X117">
        <v>1.7081407612518986</v>
      </c>
      <c r="Y117"/>
    </row>
    <row r="118" spans="15:25" ht="17.25" thickBot="1" x14ac:dyDescent="0.35">
      <c r="O118" s="16" t="s">
        <v>93</v>
      </c>
      <c r="P118" s="16">
        <v>2.0738730679040258</v>
      </c>
      <c r="Q118" s="16"/>
      <c r="S118" s="16" t="s">
        <v>93</v>
      </c>
      <c r="T118" s="16">
        <v>2.07961384472768</v>
      </c>
      <c r="U118" s="16"/>
      <c r="W118" s="21" t="s">
        <v>92</v>
      </c>
      <c r="X118" s="21">
        <v>1.6605033149732031E-2</v>
      </c>
      <c r="Y118" s="21"/>
    </row>
    <row r="119" spans="15:25" ht="17.25" thickBot="1" x14ac:dyDescent="0.35">
      <c r="W119" s="16" t="s">
        <v>93</v>
      </c>
      <c r="X119" s="16">
        <v>2.0595385527532977</v>
      </c>
      <c r="Y119" s="16"/>
    </row>
  </sheetData>
  <mergeCells count="49">
    <mergeCell ref="W21:Y21"/>
    <mergeCell ref="A1:E1"/>
    <mergeCell ref="A67:E67"/>
    <mergeCell ref="A68:E68"/>
    <mergeCell ref="A74:E74"/>
    <mergeCell ref="G1:Y1"/>
    <mergeCell ref="G2:Y2"/>
    <mergeCell ref="G3:I3"/>
    <mergeCell ref="G21:M21"/>
    <mergeCell ref="K8:M8"/>
    <mergeCell ref="N8:P8"/>
    <mergeCell ref="Q8:S8"/>
    <mergeCell ref="O21:Q21"/>
    <mergeCell ref="S21:U21"/>
    <mergeCell ref="G22:M22"/>
    <mergeCell ref="O22:Q22"/>
    <mergeCell ref="S22:U22"/>
    <mergeCell ref="W22:Y22"/>
    <mergeCell ref="O33:Q33"/>
    <mergeCell ref="S33:U33"/>
    <mergeCell ref="W33:Y33"/>
    <mergeCell ref="G48:Y48"/>
    <mergeCell ref="G49:J49"/>
    <mergeCell ref="L54:N54"/>
    <mergeCell ref="O54:Q54"/>
    <mergeCell ref="R54:T54"/>
    <mergeCell ref="L59:N59"/>
    <mergeCell ref="O59:Q59"/>
    <mergeCell ref="R59:T59"/>
    <mergeCell ref="G67:M67"/>
    <mergeCell ref="O67:Q67"/>
    <mergeCell ref="S67:U67"/>
    <mergeCell ref="W67:Y67"/>
    <mergeCell ref="O94:Q94"/>
    <mergeCell ref="S94:U94"/>
    <mergeCell ref="W94:Y94"/>
    <mergeCell ref="G68:M68"/>
    <mergeCell ref="O68:Q68"/>
    <mergeCell ref="O79:Q79"/>
    <mergeCell ref="O95:Q95"/>
    <mergeCell ref="O106:Q106"/>
    <mergeCell ref="S68:U68"/>
    <mergeCell ref="W68:Y68"/>
    <mergeCell ref="S79:U79"/>
    <mergeCell ref="W79:Y79"/>
    <mergeCell ref="S95:U95"/>
    <mergeCell ref="S106:U106"/>
    <mergeCell ref="W95:Y95"/>
    <mergeCell ref="W106:Y10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 Hyunjun</dc:creator>
  <cp:lastModifiedBy>Ahn Hyunjun</cp:lastModifiedBy>
  <dcterms:created xsi:type="dcterms:W3CDTF">2024-05-14T07:04:55Z</dcterms:created>
  <dcterms:modified xsi:type="dcterms:W3CDTF">2024-05-14T08:23:59Z</dcterms:modified>
</cp:coreProperties>
</file>